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_nové\Chodníky - ulice Školní\Výběrové řízení - Rekonstrukce chodníků na ul. školní - II. etapa, Bystřice pod Hostýnem\2.Výkazy výměr\"/>
    </mc:Choice>
  </mc:AlternateContent>
  <bookViews>
    <workbookView xWindow="0" yWindow="0" windowWidth="28800" windowHeight="1233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6" i="12" l="1"/>
  <c r="F39" i="1" s="1"/>
  <c r="F40" i="1" s="1"/>
  <c r="G23" i="1" s="1"/>
  <c r="G24" i="1" s="1"/>
  <c r="BA97" i="12"/>
  <c r="BA84" i="12"/>
  <c r="BA75" i="12"/>
  <c r="BA67" i="12"/>
  <c r="BA62" i="12"/>
  <c r="BA61" i="12"/>
  <c r="BA57" i="12"/>
  <c r="BA53" i="12"/>
  <c r="BA50" i="12"/>
  <c r="BA47" i="12"/>
  <c r="BA44" i="12"/>
  <c r="BA41" i="12"/>
  <c r="BA38" i="12"/>
  <c r="BA35" i="12"/>
  <c r="BA34" i="12"/>
  <c r="BA27" i="12"/>
  <c r="BA24" i="12"/>
  <c r="BA21" i="12"/>
  <c r="BA20" i="12"/>
  <c r="BA17" i="12"/>
  <c r="BA14" i="12"/>
  <c r="BA12" i="12"/>
  <c r="BA10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3" i="12"/>
  <c r="M13" i="12" s="1"/>
  <c r="I13" i="12"/>
  <c r="K13" i="12"/>
  <c r="O13" i="12"/>
  <c r="Q13" i="12"/>
  <c r="U13" i="12"/>
  <c r="G16" i="12"/>
  <c r="M16" i="12" s="1"/>
  <c r="I16" i="12"/>
  <c r="K16" i="12"/>
  <c r="O16" i="12"/>
  <c r="Q16" i="12"/>
  <c r="U16" i="12"/>
  <c r="G19" i="12"/>
  <c r="M19" i="12" s="1"/>
  <c r="I19" i="12"/>
  <c r="K19" i="12"/>
  <c r="O19" i="12"/>
  <c r="Q19" i="12"/>
  <c r="U19" i="12"/>
  <c r="G23" i="12"/>
  <c r="M23" i="12" s="1"/>
  <c r="I23" i="12"/>
  <c r="K23" i="12"/>
  <c r="O23" i="12"/>
  <c r="Q23" i="12"/>
  <c r="U23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7" i="12"/>
  <c r="M37" i="12" s="1"/>
  <c r="I37" i="12"/>
  <c r="K37" i="12"/>
  <c r="O37" i="12"/>
  <c r="Q37" i="12"/>
  <c r="U37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6" i="12"/>
  <c r="M46" i="12" s="1"/>
  <c r="I46" i="12"/>
  <c r="K46" i="12"/>
  <c r="O46" i="12"/>
  <c r="Q46" i="12"/>
  <c r="U46" i="12"/>
  <c r="G49" i="12"/>
  <c r="M49" i="12" s="1"/>
  <c r="I49" i="12"/>
  <c r="K49" i="12"/>
  <c r="O49" i="12"/>
  <c r="Q49" i="12"/>
  <c r="U49" i="12"/>
  <c r="G52" i="12"/>
  <c r="M52" i="12" s="1"/>
  <c r="I52" i="12"/>
  <c r="K52" i="12"/>
  <c r="O52" i="12"/>
  <c r="Q52" i="12"/>
  <c r="U52" i="12"/>
  <c r="G56" i="12"/>
  <c r="M56" i="12" s="1"/>
  <c r="M55" i="12" s="1"/>
  <c r="I56" i="12"/>
  <c r="I55" i="12" s="1"/>
  <c r="K56" i="12"/>
  <c r="K55" i="12" s="1"/>
  <c r="O56" i="12"/>
  <c r="O55" i="12" s="1"/>
  <c r="Q56" i="12"/>
  <c r="Q55" i="12" s="1"/>
  <c r="U56" i="12"/>
  <c r="U55" i="12" s="1"/>
  <c r="G60" i="12"/>
  <c r="M60" i="12" s="1"/>
  <c r="I60" i="12"/>
  <c r="K60" i="12"/>
  <c r="O60" i="12"/>
  <c r="Q60" i="12"/>
  <c r="U60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70" i="12"/>
  <c r="I70" i="12"/>
  <c r="K70" i="12"/>
  <c r="M70" i="12"/>
  <c r="O70" i="12"/>
  <c r="Q70" i="12"/>
  <c r="U70" i="12"/>
  <c r="G72" i="12"/>
  <c r="M72" i="12" s="1"/>
  <c r="I72" i="12"/>
  <c r="K72" i="12"/>
  <c r="O72" i="12"/>
  <c r="Q72" i="12"/>
  <c r="U72" i="12"/>
  <c r="G74" i="12"/>
  <c r="M74" i="12" s="1"/>
  <c r="I74" i="12"/>
  <c r="K74" i="12"/>
  <c r="O74" i="12"/>
  <c r="Q74" i="12"/>
  <c r="U74" i="12"/>
  <c r="G77" i="12"/>
  <c r="M77" i="12" s="1"/>
  <c r="I77" i="12"/>
  <c r="K77" i="12"/>
  <c r="O77" i="12"/>
  <c r="Q77" i="12"/>
  <c r="U77" i="12"/>
  <c r="G79" i="12"/>
  <c r="M79" i="12" s="1"/>
  <c r="I79" i="12"/>
  <c r="K79" i="12"/>
  <c r="O79" i="12"/>
  <c r="Q79" i="12"/>
  <c r="U79" i="12"/>
  <c r="G81" i="12"/>
  <c r="I81" i="12"/>
  <c r="K81" i="12"/>
  <c r="M81" i="12"/>
  <c r="O81" i="12"/>
  <c r="Q81" i="12"/>
  <c r="U81" i="12"/>
  <c r="G83" i="12"/>
  <c r="M83" i="12" s="1"/>
  <c r="I83" i="12"/>
  <c r="K83" i="12"/>
  <c r="O83" i="12"/>
  <c r="Q83" i="12"/>
  <c r="U83" i="12"/>
  <c r="G87" i="12"/>
  <c r="M87" i="12" s="1"/>
  <c r="M86" i="12" s="1"/>
  <c r="I87" i="12"/>
  <c r="I86" i="12" s="1"/>
  <c r="K87" i="12"/>
  <c r="K86" i="12" s="1"/>
  <c r="O87" i="12"/>
  <c r="O86" i="12" s="1"/>
  <c r="Q87" i="12"/>
  <c r="Q86" i="12" s="1"/>
  <c r="U87" i="12"/>
  <c r="U86" i="12" s="1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4" i="12"/>
  <c r="I94" i="12"/>
  <c r="K94" i="12"/>
  <c r="M94" i="12"/>
  <c r="O94" i="12"/>
  <c r="Q94" i="12"/>
  <c r="U94" i="12"/>
  <c r="G96" i="12"/>
  <c r="M96" i="12" s="1"/>
  <c r="I96" i="12"/>
  <c r="K96" i="12"/>
  <c r="O96" i="12"/>
  <c r="Q96" i="12"/>
  <c r="U96" i="12"/>
  <c r="G100" i="12"/>
  <c r="M100" i="12" s="1"/>
  <c r="I100" i="12"/>
  <c r="I99" i="12" s="1"/>
  <c r="K100" i="12"/>
  <c r="K99" i="12" s="1"/>
  <c r="O100" i="12"/>
  <c r="Q100" i="12"/>
  <c r="U100" i="12"/>
  <c r="U99" i="12" s="1"/>
  <c r="G102" i="12"/>
  <c r="M102" i="12" s="1"/>
  <c r="I102" i="12"/>
  <c r="K102" i="12"/>
  <c r="O102" i="12"/>
  <c r="O99" i="12" s="1"/>
  <c r="Q102" i="12"/>
  <c r="U102" i="12"/>
  <c r="G105" i="12"/>
  <c r="M105" i="12" s="1"/>
  <c r="M104" i="12" s="1"/>
  <c r="I105" i="12"/>
  <c r="I104" i="12" s="1"/>
  <c r="K105" i="12"/>
  <c r="K104" i="12" s="1"/>
  <c r="O105" i="12"/>
  <c r="O104" i="12" s="1"/>
  <c r="Q105" i="12"/>
  <c r="Q104" i="12" s="1"/>
  <c r="U105" i="12"/>
  <c r="U104" i="12" s="1"/>
  <c r="G107" i="12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I20" i="1"/>
  <c r="I18" i="1"/>
  <c r="I17" i="1"/>
  <c r="G27" i="1"/>
  <c r="J28" i="1"/>
  <c r="J26" i="1"/>
  <c r="G38" i="1"/>
  <c r="F38" i="1"/>
  <c r="J23" i="1"/>
  <c r="J24" i="1"/>
  <c r="J25" i="1"/>
  <c r="J27" i="1"/>
  <c r="E24" i="1"/>
  <c r="E26" i="1"/>
  <c r="K106" i="12" l="1"/>
  <c r="G104" i="12"/>
  <c r="I53" i="1" s="1"/>
  <c r="Q89" i="12"/>
  <c r="I106" i="12"/>
  <c r="U89" i="12"/>
  <c r="G99" i="12"/>
  <c r="I52" i="1" s="1"/>
  <c r="I89" i="12"/>
  <c r="K89" i="12"/>
  <c r="O89" i="12"/>
  <c r="G89" i="12"/>
  <c r="I51" i="1" s="1"/>
  <c r="I59" i="12"/>
  <c r="K59" i="12"/>
  <c r="O59" i="12"/>
  <c r="G8" i="12"/>
  <c r="AD116" i="12"/>
  <c r="G39" i="1" s="1"/>
  <c r="G40" i="1" s="1"/>
  <c r="G25" i="1" s="1"/>
  <c r="G26" i="1" s="1"/>
  <c r="Q59" i="12"/>
  <c r="G55" i="12"/>
  <c r="I48" i="1" s="1"/>
  <c r="I8" i="12"/>
  <c r="O106" i="12"/>
  <c r="Q99" i="12"/>
  <c r="G59" i="12"/>
  <c r="I49" i="1" s="1"/>
  <c r="Q106" i="12"/>
  <c r="M89" i="12"/>
  <c r="K8" i="12"/>
  <c r="O8" i="12"/>
  <c r="H39" i="1"/>
  <c r="H40" i="1" s="1"/>
  <c r="Q8" i="12"/>
  <c r="U106" i="12"/>
  <c r="G106" i="12"/>
  <c r="I54" i="1" s="1"/>
  <c r="I19" i="1" s="1"/>
  <c r="U59" i="12"/>
  <c r="U8" i="12"/>
  <c r="M59" i="12"/>
  <c r="M99" i="12"/>
  <c r="M107" i="12"/>
  <c r="M106" i="12" s="1"/>
  <c r="M9" i="12"/>
  <c r="M8" i="12" s="1"/>
  <c r="G86" i="12"/>
  <c r="I50" i="1" s="1"/>
  <c r="G28" i="1" l="1"/>
  <c r="G116" i="12"/>
  <c r="I47" i="1"/>
  <c r="G29" i="1"/>
  <c r="I39" i="1"/>
  <c r="I40" i="1" s="1"/>
  <c r="J39" i="1" s="1"/>
  <c r="J40" i="1" s="1"/>
  <c r="I16" i="1" l="1"/>
  <c r="I21" i="1" s="1"/>
  <c r="I5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<sst xmlns="http://schemas.openxmlformats.org/spreadsheetml/2006/main" count="461" uniqueCount="248">
  <si>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</si>
  <si>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</si>
  <si>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</si>
  <si>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</si>
  <si>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</si>
  <si>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</si>
  <si>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</si>
  <si>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</si>
  <si>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</si>
  <si>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</si>
  <si>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</si>
  <si>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</si>
  <si>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</si>
  <si>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</si>
  <si>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</si>
  <si>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</si>
  <si>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</si>
  <si>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</si>
  <si>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</si>
  <si>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</si>
  <si>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</si>
  <si>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</si>
  <si>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</si>
  <si>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</si>
  <si>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</si>
  <si>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</si>
  <si>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</si>
  <si>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</si>
  <si>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</si>
  <si>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</si>
  <si>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</si>
  <si>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</si>
  <si>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</si>
  <si>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</si>
  <si>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</si>
  <si>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</si>
  <si>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</si>
  <si>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</si>
  <si>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</si>
  <si>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Zakázka:</t>
  </si>
  <si>
    <t>Z:</t>
  </si>
  <si>
    <t>Bystřice pod Hostýnem, ul. Školní</t>
  </si>
  <si>
    <t>Rozpočet:</t>
  </si>
  <si>
    <t>Misto</t>
  </si>
  <si>
    <t>Ing. Tomáš Olša</t>
  </si>
  <si>
    <t>Rekonstrukce chodníků na ul. Školní - II. etapa (SO 105a)</t>
  </si>
  <si>
    <t>Město Bystřice pod Hostýnem</t>
  </si>
  <si>
    <t>Masarykovo nám. 137</t>
  </si>
  <si>
    <t>Bystřice pod Hostýnem</t>
  </si>
  <si>
    <t>76861</t>
  </si>
  <si>
    <t>00287113</t>
  </si>
  <si>
    <t>CZ00287113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</si>
  <si>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</si>
  <si>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</si>
  <si>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</si>
  <si>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</si>
  <si>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</si>
  <si>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</si>
  <si>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</si>
  <si>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</si>
  <si>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</si>
  <si>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</si>
  <si>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</si>
  <si>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</si>
  <si>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</si>
  <si>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</si>
  <si>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</si>
  <si>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</si>
  <si>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</si>
  <si>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</si>
  <si>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</si>
  <si>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</si>
  <si>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</si>
  <si>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</si>
  <si>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</si>
  <si>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</si>
  <si>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</si>
  <si>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</si>
  <si>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</si>
  <si>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</si>
  <si>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</si>
  <si>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</si>
  <si>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</si>
  <si>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</si>
  <si>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</si>
  <si>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</si>
  <si>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</si>
  <si>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</si>
  <si>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</si>
  <si>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</si>
  <si>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</si>
  <si>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</si>
  <si>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</si>
  <si>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</si>
  <si>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</si>
  <si>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</si>
  <si>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</si>
  <si>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</si>
  <si>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</si>
  <si>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</si>
  <si>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112100001RAA</t>
  </si>
  <si>
    <t>Kácení stromů do 500 mm a odstranění pařezů, včetně odvozu, spálení větví</t>
  </si>
  <si>
    <t>kus</t>
  </si>
  <si>
    <t>POL2_0</t>
  </si>
  <si>
    <t>odřezáním kmene a s odvětvením, odstranění pařezů s přesekáním kořenů, naložení kmenů a pařezů na dopravní prostředek a vodorovné přemístění, spálení větví.</t>
  </si>
  <si>
    <t>POP</t>
  </si>
  <si>
    <t>111200001RA0</t>
  </si>
  <si>
    <t>Odstranění křovin a stromů do 100 mm, spálení</t>
  </si>
  <si>
    <t>m2</t>
  </si>
  <si>
    <t>A stromů o průměru kmene do 100 mm, s odstraněním kořenů, s odklizením křovin a stromů na vzdálenost do 50 m a jejich spálením.</t>
  </si>
  <si>
    <t>113202111R00</t>
  </si>
  <si>
    <t>Vytrhání obrub obrubníků silničních, včetně naložení a odvozu na skládku do 1 km</t>
  </si>
  <si>
    <t>m</t>
  </si>
  <si>
    <t>POL1_0</t>
  </si>
  <si>
    <t>S vybouráním lože, naložením na dopravní prostředek a s přemístěním hmot na skládku na vzdálenost do 1 km.</t>
  </si>
  <si>
    <t>6+2</t>
  </si>
  <si>
    <t>VV</t>
  </si>
  <si>
    <t>113201111R00</t>
  </si>
  <si>
    <t>Vytrhání obrubníků chodníkových a parkových, včetně naložení a odvozu na skládku do 1 km</t>
  </si>
  <si>
    <t>19+31+39+20</t>
  </si>
  <si>
    <t>113106121R00</t>
  </si>
  <si>
    <t>Rozebrání dlažeb z betonových dlaždic na sucho, včetně naložení a odvozu na skládku do 1 km</t>
  </si>
  <si>
    <t>Rozebrání dlažeb, panelů s přemístěním hmot na skládku na vzdálenost do 3 m nebo s naložením na dopravní prostředek.</t>
  </si>
  <si>
    <t>Odstranění včetně podkladních vrstev.</t>
  </si>
  <si>
    <t>stávající chodník:111</t>
  </si>
  <si>
    <t>121101101R00</t>
  </si>
  <si>
    <t>Sejmutí humózní zeminy s přemístěním do 50 m, zpětný přesun, rozprostření v tl. do 20 cm</t>
  </si>
  <si>
    <t>m3</t>
  </si>
  <si>
    <t>Sejmutí humózní zeminy, ornice nebo lesní půdy s vodorovným přemístěním na hromady v místě upotřebení nebo na dočasné či trvalé skládky se složením.</t>
  </si>
  <si>
    <t>zatravnění okolních ploch (předpoklad 10 cm):(99+37+38)*0,1</t>
  </si>
  <si>
    <t>132200010RAA</t>
  </si>
  <si>
    <t>Hloubení nezapaž. rýh šířky do 60 cm v hornině 1-4, odvoz do  1 km, uložení na skládku</t>
  </si>
  <si>
    <t>S urovnáním dna do předepsaného profilu a spádu, se svislým přemístěním, s naložením na dopravní prostředek, s odvozem a uložením na skládku, bez poplatku za skládku.</t>
  </si>
  <si>
    <t>rýha pro trativod:61*0,25</t>
  </si>
  <si>
    <t>162100010RAA</t>
  </si>
  <si>
    <t>Vodorovné přemístění výkopku, příplatek za každý další 1 km</t>
  </si>
  <si>
    <t>199000005R00</t>
  </si>
  <si>
    <t>Poplatek za skládku zeminy 1- 4</t>
  </si>
  <si>
    <t>t</t>
  </si>
  <si>
    <t>15,25*1750/1000</t>
  </si>
  <si>
    <t>122100010RAA</t>
  </si>
  <si>
    <t>Odkopávky nezapažené v hornině 1-4, naložení, odvoz 1 km, uložení</t>
  </si>
  <si>
    <t>Realizace po dohodě se zástupcem investora při nevyhovující únosnosti zemní pláně.</t>
  </si>
  <si>
    <t>Nezapažené s naložením na dopravní prostředek, odvozem a uložením na skládku, bez poplatku za skládku.</t>
  </si>
  <si>
    <t>při nevyhovující únosnosti podloží pro vrstvu SC:133*0,12</t>
  </si>
  <si>
    <t>122201109R00</t>
  </si>
  <si>
    <t>Příplatek za lepivost - odkopávky v hor. 3</t>
  </si>
  <si>
    <t>předpoklad 50%:15,96*0,5</t>
  </si>
  <si>
    <t>při nevyhovující únosnosti podloží pro vrstvu SC:15,96*1750/1000</t>
  </si>
  <si>
    <t>181101102R00</t>
  </si>
  <si>
    <t>Úprava pláně v zářezech v hor. 1-4, se zhutněním</t>
  </si>
  <si>
    <t>Vyrovnáním výškových rozdílů.</t>
  </si>
  <si>
    <t>zhutnění zemní pláně:133</t>
  </si>
  <si>
    <t>182001131R00</t>
  </si>
  <si>
    <t>Plošná úprava terénu, nerovnosti do 20 cm v rovině</t>
  </si>
  <si>
    <t>Plošná úprava terénu s urovnáním povrchu, bez doplnění ornice, v hornině 1 až 4.</t>
  </si>
  <si>
    <t>urovnání okolních ploch:99+37+38</t>
  </si>
  <si>
    <t>180400020RA0</t>
  </si>
  <si>
    <t>Založení trávníku parkového, rovina, dodání osiva</t>
  </si>
  <si>
    <t>Založení trávníku v rovině nebo ve svahu do 1 : 5.</t>
  </si>
  <si>
    <t>zatravnění okolních ploch:174</t>
  </si>
  <si>
    <t>212810010RAC</t>
  </si>
  <si>
    <t>Trativody z PVC drenážních flexibilních trubek, lože štěrkopísek a obsyp kamenivo, trubky d 100 mm</t>
  </si>
  <si>
    <t>Trativody z drenážních trubek, včetně lože ze štěrkopísku a obsypu z z kameniva, bez výkopu rýhy.</t>
  </si>
  <si>
    <t>odvodnění zemní pláně:61</t>
  </si>
  <si>
    <t>567122111R00</t>
  </si>
  <si>
    <t>Podklad z kameniva zpev.cementem SC C8/10 tl.12 cm</t>
  </si>
  <si>
    <t>Bez dilatačních spár, s rozprostřením a zhutněním.</t>
  </si>
  <si>
    <t>při nevyhovující únosnosti podloží:133</t>
  </si>
  <si>
    <t>564851111RT2</t>
  </si>
  <si>
    <t>Podklad ze štěrkodrti po zhutnění tloušťky 15 cm, štěrkodrť frakce 0-32 mm</t>
  </si>
  <si>
    <t>podkladní vrstva:127+6</t>
  </si>
  <si>
    <t>596215020R00</t>
  </si>
  <si>
    <t>Kladení zámkové dlažby tl. 6 cm do drtě tl. 3 cm</t>
  </si>
  <si>
    <t>S provedením lože z kameniva drceného, s vyplněním spár, s dvojitým hutněním vibrováním, a se smetením přebytečného materiálu na krajnici. S dodáním hmot pro lože a výplň spár.</t>
  </si>
  <si>
    <t>chodník:117</t>
  </si>
  <si>
    <t>varovné pásy:10</t>
  </si>
  <si>
    <t>59245110R</t>
  </si>
  <si>
    <t>Dlažba sklad. 20x10x6 cm přírodní</t>
  </si>
  <si>
    <t>POL3_0</t>
  </si>
  <si>
    <t>chodník:24+93</t>
  </si>
  <si>
    <t>592451151R</t>
  </si>
  <si>
    <t>Dlažba SLP skladba 20x10x6 cm červená, dlažba pro nevidomé</t>
  </si>
  <si>
    <t>varovné pásy:4+2,5+2,5+1</t>
  </si>
  <si>
    <t>596215040R00</t>
  </si>
  <si>
    <t>Kladení zámkové dlažby tl. 8 cm do drtě tl. 4 cm</t>
  </si>
  <si>
    <t>varovný pás:6</t>
  </si>
  <si>
    <t>592451158R</t>
  </si>
  <si>
    <t>Dlažba SLP skladba 20x10x8 cm červená, dlažba pro nevidomé</t>
  </si>
  <si>
    <t>572952112R00</t>
  </si>
  <si>
    <t>Vyspravení krytu po překopu asf.betonem tl.do 7 cm</t>
  </si>
  <si>
    <t>napojení na vozovku místní komunikace ul. Školní:3,5+2+0,5</t>
  </si>
  <si>
    <t>599141111R00</t>
  </si>
  <si>
    <t>Vyplnění spár živičnou zálivkou</t>
  </si>
  <si>
    <t>napojení na stávající vozovku:26</t>
  </si>
  <si>
    <t>591100031RA0</t>
  </si>
  <si>
    <t>Chodník z dlažby zámkové tl. 6 cm - oprava</t>
  </si>
  <si>
    <t>S provedením potřebných zemních prací, ve skladbách podle popisu, s dodávkou a osazením obrubníků.</t>
  </si>
  <si>
    <t>předláždění stávajících chodníků dotčených stavbou:3,5</t>
  </si>
  <si>
    <t>899331111R00</t>
  </si>
  <si>
    <t>Výšková úprava vstupu do 20 cm, zvýšení / snížení poklopu</t>
  </si>
  <si>
    <t>919735112R00</t>
  </si>
  <si>
    <t>Řezání stávajícího živičného krytu tl. 5 - 10 cm</t>
  </si>
  <si>
    <t>napojení na vozovku místní komunikace ul. Školní:15+8+3</t>
  </si>
  <si>
    <t>917862111RV3</t>
  </si>
  <si>
    <t>Osazení stojat. obrub.bet. s opěrou,lože z C 16/20, včetně obrubníku nájezdového 1000/150/150</t>
  </si>
  <si>
    <t>silniční obrubníky - nájezdové:15+7+2</t>
  </si>
  <si>
    <t>917862111RV4</t>
  </si>
  <si>
    <t>Osazení stojat. obrub.bet. s opěrou,lože z C 16/20, vč.obrub.nájezd.náběh.1000/150/150-250</t>
  </si>
  <si>
    <t>silniční obrubníky - přechodové:6</t>
  </si>
  <si>
    <t>916661111RT5</t>
  </si>
  <si>
    <t>Osazení park. obrubníků do lože z C 16/20 s opěrou, včetně obrubníku 80x250x1000 mm</t>
  </si>
  <si>
    <t>Lože z betonu prostého C 16/20 tl. 80 až 100 mm.</t>
  </si>
  <si>
    <t>chodníkové obrubníky:45+21+39</t>
  </si>
  <si>
    <t>979082213R00</t>
  </si>
  <si>
    <t>Vodorovná doprava suti po suchu do 1 km</t>
  </si>
  <si>
    <t>979990103R00</t>
  </si>
  <si>
    <t>Poplatek za skládku suti - beton do 30x30 cm</t>
  </si>
  <si>
    <t>2,16+23,98+15,318</t>
  </si>
  <si>
    <t>998223011R00</t>
  </si>
  <si>
    <t>Přesun hmot, pozemní komunikace, kryt dlážděný</t>
  </si>
  <si>
    <t>soubor</t>
  </si>
  <si>
    <t>005111020R</t>
  </si>
  <si>
    <t>Vytyčení stavby</t>
  </si>
  <si>
    <t>Soubor</t>
  </si>
  <si>
    <t>005121010R</t>
  </si>
  <si>
    <t>Vybudování zařízení staveniště</t>
  </si>
  <si>
    <t>005121030R</t>
  </si>
  <si>
    <t>Odstranění zařízení staveniště</t>
  </si>
  <si>
    <t>005241020R</t>
  </si>
  <si>
    <t xml:space="preserve">Geodetické zaměření skutečného provedení  </t>
  </si>
  <si>
    <t>005111021R</t>
  </si>
  <si>
    <t>Vytyčení inženýrských sítí</t>
  </si>
  <si>
    <t>005211030R</t>
  </si>
  <si>
    <t xml:space="preserve">Dočasná dopravní opatření </t>
  </si>
  <si>
    <t>005241010R</t>
  </si>
  <si>
    <t xml:space="preserve">Dokumentace skutečného provedení </t>
  </si>
  <si>
    <t>004111010R</t>
  </si>
  <si>
    <t>Průzkumné práce, laboratorní zkoušky, zkoušky únosnosti</t>
  </si>
  <si>
    <t/>
  </si>
  <si>
    <t>SUM</t>
  </si>
  <si>
    <t>POPUZIV</t>
  </si>
  <si>
    <t>END</t>
  </si>
  <si>
    <t>Soupis prací</t>
  </si>
  <si>
    <t>předpoklad skládka  (cca 10 km):15,25</t>
  </si>
  <si>
    <t>předpoklad skládka  (cca 10 km):15,96</t>
  </si>
  <si>
    <t>předpoklad skládka  (cca 10 km):41,458</t>
  </si>
  <si>
    <t>Ve všech listech tohoto souboru můžete měnit pouze buňky s modrým pozadím. Jedná se o tyto údaje : 
- údaje o firmě
- jednotkové ceny položek zadané na maximálně dvě desetinná místa
- uveďte, s využitím které cenové soustavy jste položkový rozpočet nacenili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</si>
</sst>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C11" sqref="C11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247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0" t="s">
        <v>243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4"/>
      <c r="B2" s="81" t="s">
        <v>39</v>
      </c>
      <c r="C2" s="82"/>
      <c r="D2" s="226" t="s">
        <v>45</v>
      </c>
      <c r="E2" s="227"/>
      <c r="F2" s="227"/>
      <c r="G2" s="227"/>
      <c r="H2" s="227"/>
      <c r="I2" s="227"/>
      <c r="J2" s="228"/>
      <c r="O2" s="2"/>
    </row>
    <row r="3" spans="1:15" ht="23.25" customHeight="1" x14ac:dyDescent="0.2">
      <c r="A3" s="4"/>
      <c r="B3" s="83" t="s">
        <v>43</v>
      </c>
      <c r="C3" s="84"/>
      <c r="D3" s="219" t="s">
        <v>41</v>
      </c>
      <c r="E3" s="220"/>
      <c r="F3" s="220"/>
      <c r="G3" s="220"/>
      <c r="H3" s="220"/>
      <c r="I3" s="220"/>
      <c r="J3" s="221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50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 t="s">
        <v>51</v>
      </c>
      <c r="J6" s="11"/>
    </row>
    <row r="7" spans="1:15" ht="15.75" customHeight="1" x14ac:dyDescent="0.2">
      <c r="A7" s="4"/>
      <c r="B7" s="42"/>
      <c r="C7" s="92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/>
      <c r="E11" s="230"/>
      <c r="F11" s="230"/>
      <c r="G11" s="23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7"/>
      <c r="E12" s="217"/>
      <c r="F12" s="217"/>
      <c r="G12" s="21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8"/>
      <c r="E13" s="218"/>
      <c r="F13" s="218"/>
      <c r="G13" s="21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14"/>
      <c r="H15" s="214"/>
      <c r="I15" s="214" t="s">
        <v>28</v>
      </c>
      <c r="J15" s="215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9"/>
      <c r="F16" s="216"/>
      <c r="G16" s="209"/>
      <c r="H16" s="216"/>
      <c r="I16" s="209">
        <f>SUMIF(F47:F54,A16,I47:I54)+SUMIF(F47:F54,"PSU",I47:I54)</f>
        <v>0</v>
      </c>
      <c r="J16" s="210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9"/>
      <c r="F17" s="216"/>
      <c r="G17" s="209"/>
      <c r="H17" s="216"/>
      <c r="I17" s="209">
        <f>SUMIF(F47:F54,A17,I47:I54)</f>
        <v>0</v>
      </c>
      <c r="J17" s="210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9"/>
      <c r="F18" s="216"/>
      <c r="G18" s="209"/>
      <c r="H18" s="216"/>
      <c r="I18" s="209">
        <f>SUMIF(F47:F54,A18,I47:I54)</f>
        <v>0</v>
      </c>
      <c r="J18" s="210"/>
    </row>
    <row r="19" spans="1:10" ht="23.25" customHeight="1" x14ac:dyDescent="0.2">
      <c r="A19" s="141" t="s">
        <v>71</v>
      </c>
      <c r="B19" s="142" t="s">
        <v>26</v>
      </c>
      <c r="C19" s="58"/>
      <c r="D19" s="59"/>
      <c r="E19" s="209"/>
      <c r="F19" s="216"/>
      <c r="G19" s="209"/>
      <c r="H19" s="216"/>
      <c r="I19" s="209">
        <f>SUMIF(F47:F54,A19,I47:I54)</f>
        <v>0</v>
      </c>
      <c r="J19" s="210"/>
    </row>
    <row r="20" spans="1:10" ht="23.25" customHeight="1" x14ac:dyDescent="0.2">
      <c r="A20" s="141" t="s">
        <v>72</v>
      </c>
      <c r="B20" s="142" t="s">
        <v>27</v>
      </c>
      <c r="C20" s="58"/>
      <c r="D20" s="59"/>
      <c r="E20" s="209"/>
      <c r="F20" s="216"/>
      <c r="G20" s="209"/>
      <c r="H20" s="216"/>
      <c r="I20" s="209">
        <f>SUMIF(F47:F54,A20,I47:I54)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2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52</v>
      </c>
      <c r="C39" s="234" t="s">
        <v>45</v>
      </c>
      <c r="D39" s="235"/>
      <c r="E39" s="235"/>
      <c r="F39" s="108">
        <f>'Rozpočet Pol'!AC116</f>
        <v>0</v>
      </c>
      <c r="G39" s="109">
        <f>'Rozpočet Pol'!AD116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6" t="s">
        <v>53</v>
      </c>
      <c r="C40" s="237"/>
      <c r="D40" s="237"/>
      <c r="E40" s="238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39" t="s">
        <v>28</v>
      </c>
      <c r="J46" s="239"/>
    </row>
    <row r="47" spans="1:10" ht="25.5" customHeight="1" x14ac:dyDescent="0.2">
      <c r="A47" s="122"/>
      <c r="B47" s="130" t="s">
        <v>57</v>
      </c>
      <c r="C47" s="241" t="s">
        <v>58</v>
      </c>
      <c r="D47" s="242"/>
      <c r="E47" s="242"/>
      <c r="F47" s="132" t="s">
        <v>23</v>
      </c>
      <c r="G47" s="133"/>
      <c r="H47" s="133"/>
      <c r="I47" s="240">
        <f>'Rozpočet Pol'!G8</f>
        <v>0</v>
      </c>
      <c r="J47" s="240"/>
    </row>
    <row r="48" spans="1:10" ht="25.5" customHeight="1" x14ac:dyDescent="0.2">
      <c r="A48" s="122"/>
      <c r="B48" s="124" t="s">
        <v>59</v>
      </c>
      <c r="C48" s="224" t="s">
        <v>60</v>
      </c>
      <c r="D48" s="225"/>
      <c r="E48" s="225"/>
      <c r="F48" s="134" t="s">
        <v>23</v>
      </c>
      <c r="G48" s="135"/>
      <c r="H48" s="135"/>
      <c r="I48" s="223">
        <f>'Rozpočet Pol'!G55</f>
        <v>0</v>
      </c>
      <c r="J48" s="223"/>
    </row>
    <row r="49" spans="1:10" ht="25.5" customHeight="1" x14ac:dyDescent="0.2">
      <c r="A49" s="122"/>
      <c r="B49" s="124" t="s">
        <v>61</v>
      </c>
      <c r="C49" s="224" t="s">
        <v>62</v>
      </c>
      <c r="D49" s="225"/>
      <c r="E49" s="225"/>
      <c r="F49" s="134" t="s">
        <v>23</v>
      </c>
      <c r="G49" s="135"/>
      <c r="H49" s="135"/>
      <c r="I49" s="223">
        <f>'Rozpočet Pol'!G59</f>
        <v>0</v>
      </c>
      <c r="J49" s="223"/>
    </row>
    <row r="50" spans="1:10" ht="25.5" customHeight="1" x14ac:dyDescent="0.2">
      <c r="A50" s="122"/>
      <c r="B50" s="124" t="s">
        <v>63</v>
      </c>
      <c r="C50" s="224" t="s">
        <v>64</v>
      </c>
      <c r="D50" s="225"/>
      <c r="E50" s="225"/>
      <c r="F50" s="134" t="s">
        <v>23</v>
      </c>
      <c r="G50" s="135"/>
      <c r="H50" s="135"/>
      <c r="I50" s="223">
        <f>'Rozpočet Pol'!G86</f>
        <v>0</v>
      </c>
      <c r="J50" s="223"/>
    </row>
    <row r="51" spans="1:10" ht="25.5" customHeight="1" x14ac:dyDescent="0.2">
      <c r="A51" s="122"/>
      <c r="B51" s="124" t="s">
        <v>65</v>
      </c>
      <c r="C51" s="224" t="s">
        <v>66</v>
      </c>
      <c r="D51" s="225"/>
      <c r="E51" s="225"/>
      <c r="F51" s="134" t="s">
        <v>23</v>
      </c>
      <c r="G51" s="135"/>
      <c r="H51" s="135"/>
      <c r="I51" s="223">
        <f>'Rozpočet Pol'!G89</f>
        <v>0</v>
      </c>
      <c r="J51" s="223"/>
    </row>
    <row r="52" spans="1:10" ht="25.5" customHeight="1" x14ac:dyDescent="0.2">
      <c r="A52" s="122"/>
      <c r="B52" s="124" t="s">
        <v>67</v>
      </c>
      <c r="C52" s="224" t="s">
        <v>68</v>
      </c>
      <c r="D52" s="225"/>
      <c r="E52" s="225"/>
      <c r="F52" s="134" t="s">
        <v>23</v>
      </c>
      <c r="G52" s="135"/>
      <c r="H52" s="135"/>
      <c r="I52" s="223">
        <f>'Rozpočet Pol'!G99</f>
        <v>0</v>
      </c>
      <c r="J52" s="223"/>
    </row>
    <row r="53" spans="1:10" ht="25.5" customHeight="1" x14ac:dyDescent="0.2">
      <c r="A53" s="122"/>
      <c r="B53" s="124" t="s">
        <v>69</v>
      </c>
      <c r="C53" s="224" t="s">
        <v>70</v>
      </c>
      <c r="D53" s="225"/>
      <c r="E53" s="225"/>
      <c r="F53" s="134" t="s">
        <v>23</v>
      </c>
      <c r="G53" s="135"/>
      <c r="H53" s="135"/>
      <c r="I53" s="223">
        <f>'Rozpočet Pol'!G104</f>
        <v>0</v>
      </c>
      <c r="J53" s="223"/>
    </row>
    <row r="54" spans="1:10" ht="25.5" customHeight="1" x14ac:dyDescent="0.2">
      <c r="A54" s="122"/>
      <c r="B54" s="131" t="s">
        <v>71</v>
      </c>
      <c r="C54" s="245" t="s">
        <v>26</v>
      </c>
      <c r="D54" s="246"/>
      <c r="E54" s="246"/>
      <c r="F54" s="136" t="s">
        <v>71</v>
      </c>
      <c r="G54" s="137"/>
      <c r="H54" s="137"/>
      <c r="I54" s="244">
        <f>'Rozpočet Pol'!G106</f>
        <v>0</v>
      </c>
      <c r="J54" s="244"/>
    </row>
    <row r="55" spans="1:10" ht="25.5" customHeight="1" x14ac:dyDescent="0.2">
      <c r="A55" s="123"/>
      <c r="B55" s="127" t="s">
        <v>1</v>
      </c>
      <c r="C55" s="127"/>
      <c r="D55" s="128"/>
      <c r="E55" s="128"/>
      <c r="F55" s="138"/>
      <c r="G55" s="139"/>
      <c r="H55" s="139"/>
      <c r="I55" s="243">
        <f>SUM(I47:I54)</f>
        <v>0</v>
      </c>
      <c r="J55" s="243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  <row r="58" spans="1:10" x14ac:dyDescent="0.2">
      <c r="F58" s="140"/>
      <c r="G58" s="96"/>
      <c r="H58" s="140"/>
      <c r="I58" s="96"/>
      <c r="J58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40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6"/>
  <sheetViews>
    <sheetView topLeftCell="A81" workbookViewId="0">
      <selection activeCell="C82" sqref="C82:C83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6" t="s">
        <v>243</v>
      </c>
      <c r="B1" s="256"/>
      <c r="C1" s="256"/>
      <c r="D1" s="256"/>
      <c r="E1" s="256"/>
      <c r="F1" s="256"/>
      <c r="G1" s="256"/>
      <c r="AE1" t="s">
        <v>74</v>
      </c>
    </row>
    <row r="2" spans="1:60" ht="24.95" customHeight="1" x14ac:dyDescent="0.2">
      <c r="A2" s="145" t="s">
        <v>73</v>
      </c>
      <c r="B2" s="143"/>
      <c r="C2" s="257" t="s">
        <v>45</v>
      </c>
      <c r="D2" s="258"/>
      <c r="E2" s="258"/>
      <c r="F2" s="258"/>
      <c r="G2" s="259"/>
      <c r="AE2" t="s">
        <v>75</v>
      </c>
    </row>
    <row r="3" spans="1:60" ht="24.95" customHeight="1" x14ac:dyDescent="0.2">
      <c r="A3" s="146" t="s">
        <v>7</v>
      </c>
      <c r="B3" s="144"/>
      <c r="C3" s="260" t="s">
        <v>41</v>
      </c>
      <c r="D3" s="261"/>
      <c r="E3" s="261"/>
      <c r="F3" s="261"/>
      <c r="G3" s="262"/>
      <c r="AE3" t="s">
        <v>76</v>
      </c>
    </row>
    <row r="4" spans="1:60" ht="24.95" hidden="1" customHeight="1" x14ac:dyDescent="0.2">
      <c r="A4" s="146" t="s">
        <v>8</v>
      </c>
      <c r="B4" s="144"/>
      <c r="C4" s="260"/>
      <c r="D4" s="261"/>
      <c r="E4" s="261"/>
      <c r="F4" s="261"/>
      <c r="G4" s="262"/>
      <c r="AE4" t="s">
        <v>77</v>
      </c>
    </row>
    <row r="5" spans="1:60" hidden="1" x14ac:dyDescent="0.2">
      <c r="A5" s="147" t="s">
        <v>78</v>
      </c>
      <c r="B5" s="148"/>
      <c r="C5" s="149"/>
      <c r="D5" s="150"/>
      <c r="E5" s="150"/>
      <c r="F5" s="150"/>
      <c r="G5" s="151"/>
      <c r="AE5" t="s">
        <v>79</v>
      </c>
    </row>
    <row r="7" spans="1:60" ht="38.25" x14ac:dyDescent="0.2">
      <c r="A7" s="157" t="s">
        <v>80</v>
      </c>
      <c r="B7" s="158" t="s">
        <v>81</v>
      </c>
      <c r="C7" s="158" t="s">
        <v>82</v>
      </c>
      <c r="D7" s="157" t="s">
        <v>83</v>
      </c>
      <c r="E7" s="157" t="s">
        <v>84</v>
      </c>
      <c r="F7" s="152" t="s">
        <v>85</v>
      </c>
      <c r="G7" s="174" t="s">
        <v>28</v>
      </c>
      <c r="H7" s="175" t="s">
        <v>29</v>
      </c>
      <c r="I7" s="175" t="s">
        <v>86</v>
      </c>
      <c r="J7" s="175" t="s">
        <v>30</v>
      </c>
      <c r="K7" s="175" t="s">
        <v>87</v>
      </c>
      <c r="L7" s="175" t="s">
        <v>88</v>
      </c>
      <c r="M7" s="175" t="s">
        <v>89</v>
      </c>
      <c r="N7" s="175" t="s">
        <v>90</v>
      </c>
      <c r="O7" s="175" t="s">
        <v>91</v>
      </c>
      <c r="P7" s="175" t="s">
        <v>92</v>
      </c>
      <c r="Q7" s="175" t="s">
        <v>93</v>
      </c>
      <c r="R7" s="175" t="s">
        <v>94</v>
      </c>
      <c r="S7" s="175" t="s">
        <v>95</v>
      </c>
      <c r="T7" s="175" t="s">
        <v>96</v>
      </c>
      <c r="U7" s="160" t="s">
        <v>97</v>
      </c>
    </row>
    <row r="8" spans="1:60" x14ac:dyDescent="0.2">
      <c r="A8" s="176" t="s">
        <v>98</v>
      </c>
      <c r="B8" s="177" t="s">
        <v>57</v>
      </c>
      <c r="C8" s="178" t="s">
        <v>58</v>
      </c>
      <c r="D8" s="159"/>
      <c r="E8" s="179"/>
      <c r="F8" s="180"/>
      <c r="G8" s="180">
        <f>SUMIF(AE9:AE54,"&lt;&gt;NOR",G9:G54)</f>
        <v>0</v>
      </c>
      <c r="H8" s="180"/>
      <c r="I8" s="180">
        <f>SUM(I9:I54)</f>
        <v>0</v>
      </c>
      <c r="J8" s="180"/>
      <c r="K8" s="180">
        <f>SUM(K9:K54)</f>
        <v>0</v>
      </c>
      <c r="L8" s="180"/>
      <c r="M8" s="180">
        <f>SUM(M9:M54)</f>
        <v>0</v>
      </c>
      <c r="N8" s="159"/>
      <c r="O8" s="159">
        <f>SUM(O9:O54)</f>
        <v>1.4540000000000001E-2</v>
      </c>
      <c r="P8" s="159"/>
      <c r="Q8" s="159">
        <f>SUM(Q9:Q54)</f>
        <v>41.457999999999998</v>
      </c>
      <c r="R8" s="159"/>
      <c r="S8" s="159"/>
      <c r="T8" s="176"/>
      <c r="U8" s="159">
        <f>SUM(U9:U54)</f>
        <v>109.22999999999999</v>
      </c>
      <c r="AE8" t="s">
        <v>99</v>
      </c>
    </row>
    <row r="9" spans="1:60" ht="22.5" outlineLevel="1" x14ac:dyDescent="0.2">
      <c r="A9" s="154">
        <v>1</v>
      </c>
      <c r="B9" s="161" t="s">
        <v>100</v>
      </c>
      <c r="C9" s="192" t="s">
        <v>101</v>
      </c>
      <c r="D9" s="163" t="s">
        <v>102</v>
      </c>
      <c r="E9" s="168">
        <v>3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63">
        <v>3.0400000000000002E-3</v>
      </c>
      <c r="O9" s="163">
        <f>ROUND(E9*N9,5)</f>
        <v>9.1199999999999996E-3</v>
      </c>
      <c r="P9" s="163">
        <v>0</v>
      </c>
      <c r="Q9" s="163">
        <f>ROUND(E9*P9,5)</f>
        <v>0</v>
      </c>
      <c r="R9" s="163"/>
      <c r="S9" s="163"/>
      <c r="T9" s="164">
        <v>5.18</v>
      </c>
      <c r="U9" s="163">
        <f>ROUND(E9*T9,2)</f>
        <v>15.54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103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/>
      <c r="B10" s="161"/>
      <c r="C10" s="251" t="s">
        <v>104</v>
      </c>
      <c r="D10" s="252"/>
      <c r="E10" s="253"/>
      <c r="F10" s="254"/>
      <c r="G10" s="255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105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6" t="str">
        <f>C10</f>
        <v>odřezáním kmene a s odvětvením, odstranění pařezů s přesekáním kořenů, naložení kmenů a pařezů na dopravní prostředek a vodorovné přemístění, spálení větví.</v>
      </c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1" t="s">
        <v>106</v>
      </c>
      <c r="C11" s="192" t="s">
        <v>107</v>
      </c>
      <c r="D11" s="163" t="s">
        <v>108</v>
      </c>
      <c r="E11" s="168">
        <v>4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63">
        <v>5.0000000000000002E-5</v>
      </c>
      <c r="O11" s="163">
        <f>ROUND(E11*N11,5)</f>
        <v>2.0000000000000001E-4</v>
      </c>
      <c r="P11" s="163">
        <v>0</v>
      </c>
      <c r="Q11" s="163">
        <f>ROUND(E11*P11,5)</f>
        <v>0</v>
      </c>
      <c r="R11" s="163"/>
      <c r="S11" s="163"/>
      <c r="T11" s="164">
        <v>0.20200000000000001</v>
      </c>
      <c r="U11" s="163">
        <f>ROUND(E11*T11,2)</f>
        <v>0.81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103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/>
      <c r="B12" s="161"/>
      <c r="C12" s="251" t="s">
        <v>109</v>
      </c>
      <c r="D12" s="252"/>
      <c r="E12" s="253"/>
      <c r="F12" s="254"/>
      <c r="G12" s="255"/>
      <c r="H12" s="172"/>
      <c r="I12" s="172"/>
      <c r="J12" s="172"/>
      <c r="K12" s="172"/>
      <c r="L12" s="172"/>
      <c r="M12" s="172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105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6" t="str">
        <f>C12</f>
        <v>A stromů o průměru kmene do 100 mm, s odstraněním kořenů, s odklizením křovin a stromů na vzdálenost do 50 m a jejich spálením.</v>
      </c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>
        <v>3</v>
      </c>
      <c r="B13" s="161" t="s">
        <v>110</v>
      </c>
      <c r="C13" s="192" t="s">
        <v>111</v>
      </c>
      <c r="D13" s="163" t="s">
        <v>112</v>
      </c>
      <c r="E13" s="168">
        <v>8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63">
        <v>0</v>
      </c>
      <c r="O13" s="163">
        <f>ROUND(E13*N13,5)</f>
        <v>0</v>
      </c>
      <c r="P13" s="163">
        <v>0.27</v>
      </c>
      <c r="Q13" s="163">
        <f>ROUND(E13*P13,5)</f>
        <v>2.16</v>
      </c>
      <c r="R13" s="163"/>
      <c r="S13" s="163"/>
      <c r="T13" s="164">
        <v>0.123</v>
      </c>
      <c r="U13" s="163">
        <f>ROUND(E13*T13,2)</f>
        <v>0.98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113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/>
      <c r="B14" s="161"/>
      <c r="C14" s="251" t="s">
        <v>114</v>
      </c>
      <c r="D14" s="252"/>
      <c r="E14" s="253"/>
      <c r="F14" s="254"/>
      <c r="G14" s="255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105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6" t="str">
        <f>C14</f>
        <v>S vybouráním lože, naložením na dopravní prostředek a s přemístěním hmot na skládku na vzdálenost do 1 km.</v>
      </c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1"/>
      <c r="C15" s="193" t="s">
        <v>115</v>
      </c>
      <c r="D15" s="165"/>
      <c r="E15" s="169">
        <v>8</v>
      </c>
      <c r="F15" s="172"/>
      <c r="G15" s="172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116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4</v>
      </c>
      <c r="B16" s="161" t="s">
        <v>117</v>
      </c>
      <c r="C16" s="192" t="s">
        <v>118</v>
      </c>
      <c r="D16" s="163" t="s">
        <v>112</v>
      </c>
      <c r="E16" s="168">
        <v>109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63">
        <v>0</v>
      </c>
      <c r="O16" s="163">
        <f>ROUND(E16*N16,5)</f>
        <v>0</v>
      </c>
      <c r="P16" s="163">
        <v>0.22</v>
      </c>
      <c r="Q16" s="163">
        <f>ROUND(E16*P16,5)</f>
        <v>23.98</v>
      </c>
      <c r="R16" s="163"/>
      <c r="S16" s="163"/>
      <c r="T16" s="164">
        <v>0.14299999999999999</v>
      </c>
      <c r="U16" s="163">
        <f>ROUND(E16*T16,2)</f>
        <v>15.59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113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/>
      <c r="B17" s="161"/>
      <c r="C17" s="251" t="s">
        <v>114</v>
      </c>
      <c r="D17" s="252"/>
      <c r="E17" s="253"/>
      <c r="F17" s="254"/>
      <c r="G17" s="255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105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6" t="str">
        <f>C17</f>
        <v>S vybouráním lože, naložením na dopravní prostředek a s přemístěním hmot na skládku na vzdálenost do 1 km.</v>
      </c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193" t="s">
        <v>119</v>
      </c>
      <c r="D18" s="165"/>
      <c r="E18" s="169">
        <v>109</v>
      </c>
      <c r="F18" s="172"/>
      <c r="G18" s="172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116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5</v>
      </c>
      <c r="B19" s="161" t="s">
        <v>120</v>
      </c>
      <c r="C19" s="192" t="s">
        <v>121</v>
      </c>
      <c r="D19" s="163" t="s">
        <v>108</v>
      </c>
      <c r="E19" s="168">
        <v>111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63">
        <v>0</v>
      </c>
      <c r="O19" s="163">
        <f>ROUND(E19*N19,5)</f>
        <v>0</v>
      </c>
      <c r="P19" s="163">
        <v>0.13800000000000001</v>
      </c>
      <c r="Q19" s="163">
        <f>ROUND(E19*P19,5)</f>
        <v>15.318</v>
      </c>
      <c r="R19" s="163"/>
      <c r="S19" s="163"/>
      <c r="T19" s="164">
        <v>0.16</v>
      </c>
      <c r="U19" s="163">
        <f>ROUND(E19*T19,2)</f>
        <v>17.760000000000002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113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54"/>
      <c r="B20" s="161"/>
      <c r="C20" s="251" t="s">
        <v>122</v>
      </c>
      <c r="D20" s="252"/>
      <c r="E20" s="253"/>
      <c r="F20" s="254"/>
      <c r="G20" s="255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105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6" t="str">
        <f>C20</f>
        <v>Rozebrání dlažeb, panelů s přemístěním hmot na skládku na vzdálenost do 3 m nebo s naložením na dopravní prostředek.</v>
      </c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251" t="s">
        <v>123</v>
      </c>
      <c r="D21" s="252"/>
      <c r="E21" s="253"/>
      <c r="F21" s="254"/>
      <c r="G21" s="255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105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6" t="str">
        <f>C21</f>
        <v>Odstranění včetně podkladních vrstev.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193" t="s">
        <v>124</v>
      </c>
      <c r="D22" s="165"/>
      <c r="E22" s="169">
        <v>111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116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>
        <v>6</v>
      </c>
      <c r="B23" s="161" t="s">
        <v>125</v>
      </c>
      <c r="C23" s="192" t="s">
        <v>126</v>
      </c>
      <c r="D23" s="163" t="s">
        <v>127</v>
      </c>
      <c r="E23" s="168">
        <v>17.399999999999999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9.7000000000000003E-2</v>
      </c>
      <c r="U23" s="163">
        <f>ROUND(E23*T23,2)</f>
        <v>1.69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113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/>
      <c r="B24" s="161"/>
      <c r="C24" s="251" t="s">
        <v>128</v>
      </c>
      <c r="D24" s="252"/>
      <c r="E24" s="253"/>
      <c r="F24" s="254"/>
      <c r="G24" s="255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105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6" t="str">
        <f>C24</f>
        <v>Sejmutí humózní zeminy, ornice nebo lesní půdy s vodorovným přemístěním na hromady v místě upotřebení nebo na dočasné či trvalé skládky se složením.</v>
      </c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/>
      <c r="B25" s="161"/>
      <c r="C25" s="193" t="s">
        <v>129</v>
      </c>
      <c r="D25" s="165"/>
      <c r="E25" s="169">
        <v>17.399999999999999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116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7</v>
      </c>
      <c r="B26" s="161" t="s">
        <v>130</v>
      </c>
      <c r="C26" s="192" t="s">
        <v>131</v>
      </c>
      <c r="D26" s="163" t="s">
        <v>127</v>
      </c>
      <c r="E26" s="168">
        <v>15.25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21</v>
      </c>
      <c r="M26" s="172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0.80230000000000001</v>
      </c>
      <c r="U26" s="163">
        <f>ROUND(E26*T26,2)</f>
        <v>12.24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103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/>
      <c r="B27" s="161"/>
      <c r="C27" s="251" t="s">
        <v>132</v>
      </c>
      <c r="D27" s="252"/>
      <c r="E27" s="253"/>
      <c r="F27" s="254"/>
      <c r="G27" s="255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105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6" t="str">
        <f>C27</f>
        <v>S urovnáním dna do předepsaného profilu a spádu, se svislým přemístěním, s naložením na dopravní prostředek, s odvozem a uložením na skládku, bez poplatku za skládku.</v>
      </c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1"/>
      <c r="C28" s="193" t="s">
        <v>133</v>
      </c>
      <c r="D28" s="165"/>
      <c r="E28" s="169">
        <v>15.25</v>
      </c>
      <c r="F28" s="172"/>
      <c r="G28" s="172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116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8</v>
      </c>
      <c r="B29" s="161" t="s">
        <v>134</v>
      </c>
      <c r="C29" s="192" t="s">
        <v>135</v>
      </c>
      <c r="D29" s="163" t="s">
        <v>127</v>
      </c>
      <c r="E29" s="168">
        <v>15.25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0</v>
      </c>
      <c r="U29" s="163">
        <f>ROUND(E29*T29,2)</f>
        <v>0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103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1"/>
      <c r="C30" s="193" t="s">
        <v>244</v>
      </c>
      <c r="D30" s="165"/>
      <c r="E30" s="169">
        <v>15.25</v>
      </c>
      <c r="F30" s="172"/>
      <c r="G30" s="172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116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9</v>
      </c>
      <c r="B31" s="161" t="s">
        <v>136</v>
      </c>
      <c r="C31" s="192" t="s">
        <v>137</v>
      </c>
      <c r="D31" s="163" t="s">
        <v>138</v>
      </c>
      <c r="E31" s="168">
        <v>26.6875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0</v>
      </c>
      <c r="U31" s="163">
        <f>ROUND(E31*T31,2)</f>
        <v>0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113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1"/>
      <c r="C32" s="193" t="s">
        <v>139</v>
      </c>
      <c r="D32" s="165"/>
      <c r="E32" s="169">
        <v>26.6875</v>
      </c>
      <c r="F32" s="172"/>
      <c r="G32" s="172"/>
      <c r="H32" s="172"/>
      <c r="I32" s="172"/>
      <c r="J32" s="172"/>
      <c r="K32" s="172"/>
      <c r="L32" s="172"/>
      <c r="M32" s="172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116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10</v>
      </c>
      <c r="B33" s="161" t="s">
        <v>140</v>
      </c>
      <c r="C33" s="192" t="s">
        <v>141</v>
      </c>
      <c r="D33" s="163" t="s">
        <v>127</v>
      </c>
      <c r="E33" s="168">
        <v>15.96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63">
        <v>0</v>
      </c>
      <c r="O33" s="163">
        <f>ROUND(E33*N33,5)</f>
        <v>0</v>
      </c>
      <c r="P33" s="163">
        <v>0</v>
      </c>
      <c r="Q33" s="163">
        <f>ROUND(E33*P33,5)</f>
        <v>0</v>
      </c>
      <c r="R33" s="163"/>
      <c r="S33" s="163"/>
      <c r="T33" s="164">
        <v>0.29525000000000001</v>
      </c>
      <c r="U33" s="163">
        <f>ROUND(E33*T33,2)</f>
        <v>4.71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103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1"/>
      <c r="C34" s="251" t="s">
        <v>142</v>
      </c>
      <c r="D34" s="252"/>
      <c r="E34" s="253"/>
      <c r="F34" s="254"/>
      <c r="G34" s="255"/>
      <c r="H34" s="172"/>
      <c r="I34" s="172"/>
      <c r="J34" s="172"/>
      <c r="K34" s="172"/>
      <c r="L34" s="172"/>
      <c r="M34" s="172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105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6" t="str">
        <f>C34</f>
        <v>Realizace po dohodě se zástupcem investora při nevyhovující únosnosti zemní pláně.</v>
      </c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/>
      <c r="B35" s="161"/>
      <c r="C35" s="251" t="s">
        <v>143</v>
      </c>
      <c r="D35" s="252"/>
      <c r="E35" s="253"/>
      <c r="F35" s="254"/>
      <c r="G35" s="255"/>
      <c r="H35" s="172"/>
      <c r="I35" s="172"/>
      <c r="J35" s="172"/>
      <c r="K35" s="172"/>
      <c r="L35" s="172"/>
      <c r="M35" s="172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105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6" t="str">
        <f>C35</f>
        <v>Nezapažené s naložením na dopravní prostředek, odvozem a uložením na skládku, bez poplatku za skládku.</v>
      </c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/>
      <c r="B36" s="161"/>
      <c r="C36" s="193" t="s">
        <v>144</v>
      </c>
      <c r="D36" s="165"/>
      <c r="E36" s="169">
        <v>15.96</v>
      </c>
      <c r="F36" s="172"/>
      <c r="G36" s="17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116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11</v>
      </c>
      <c r="B37" s="161" t="s">
        <v>145</v>
      </c>
      <c r="C37" s="192" t="s">
        <v>146</v>
      </c>
      <c r="D37" s="163" t="s">
        <v>127</v>
      </c>
      <c r="E37" s="168">
        <v>7.98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63">
        <v>0</v>
      </c>
      <c r="O37" s="163">
        <f>ROUND(E37*N37,5)</f>
        <v>0</v>
      </c>
      <c r="P37" s="163">
        <v>0</v>
      </c>
      <c r="Q37" s="163">
        <f>ROUND(E37*P37,5)</f>
        <v>0</v>
      </c>
      <c r="R37" s="163"/>
      <c r="S37" s="163"/>
      <c r="T37" s="164">
        <v>5.8000000000000003E-2</v>
      </c>
      <c r="U37" s="163">
        <f>ROUND(E37*T37,2)</f>
        <v>0.46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113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1"/>
      <c r="C38" s="251" t="s">
        <v>142</v>
      </c>
      <c r="D38" s="252"/>
      <c r="E38" s="253"/>
      <c r="F38" s="254"/>
      <c r="G38" s="255"/>
      <c r="H38" s="172"/>
      <c r="I38" s="172"/>
      <c r="J38" s="172"/>
      <c r="K38" s="172"/>
      <c r="L38" s="172"/>
      <c r="M38" s="172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105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6" t="str">
        <f>C38</f>
        <v>Realizace po dohodě se zástupcem investora při nevyhovující únosnosti zemní pláně.</v>
      </c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1"/>
      <c r="C39" s="193" t="s">
        <v>147</v>
      </c>
      <c r="D39" s="165"/>
      <c r="E39" s="169">
        <v>7.98</v>
      </c>
      <c r="F39" s="172"/>
      <c r="G39" s="172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116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2.5" outlineLevel="1" x14ac:dyDescent="0.2">
      <c r="A40" s="154">
        <v>12</v>
      </c>
      <c r="B40" s="161" t="s">
        <v>134</v>
      </c>
      <c r="C40" s="192" t="s">
        <v>135</v>
      </c>
      <c r="D40" s="163" t="s">
        <v>127</v>
      </c>
      <c r="E40" s="168">
        <v>15.96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0</v>
      </c>
      <c r="U40" s="163">
        <f>ROUND(E40*T40,2)</f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103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1"/>
      <c r="C41" s="251" t="s">
        <v>142</v>
      </c>
      <c r="D41" s="252"/>
      <c r="E41" s="253"/>
      <c r="F41" s="254"/>
      <c r="G41" s="255"/>
      <c r="H41" s="172"/>
      <c r="I41" s="172"/>
      <c r="J41" s="172"/>
      <c r="K41" s="172"/>
      <c r="L41" s="172"/>
      <c r="M41" s="172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105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6" t="str">
        <f>C41</f>
        <v>Realizace po dohodě se zástupcem investora při nevyhovující únosnosti zemní pláně.</v>
      </c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1"/>
      <c r="C42" s="193" t="s">
        <v>245</v>
      </c>
      <c r="D42" s="165"/>
      <c r="E42" s="169">
        <v>15.96</v>
      </c>
      <c r="F42" s="172"/>
      <c r="G42" s="172"/>
      <c r="H42" s="172"/>
      <c r="I42" s="172"/>
      <c r="J42" s="172"/>
      <c r="K42" s="172"/>
      <c r="L42" s="172"/>
      <c r="M42" s="172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116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13</v>
      </c>
      <c r="B43" s="161" t="s">
        <v>136</v>
      </c>
      <c r="C43" s="192" t="s">
        <v>137</v>
      </c>
      <c r="D43" s="163" t="s">
        <v>138</v>
      </c>
      <c r="E43" s="168">
        <v>27.93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63">
        <v>0</v>
      </c>
      <c r="O43" s="163">
        <f>ROUND(E43*N43,5)</f>
        <v>0</v>
      </c>
      <c r="P43" s="163">
        <v>0</v>
      </c>
      <c r="Q43" s="163">
        <f>ROUND(E43*P43,5)</f>
        <v>0</v>
      </c>
      <c r="R43" s="163"/>
      <c r="S43" s="163"/>
      <c r="T43" s="164">
        <v>0</v>
      </c>
      <c r="U43" s="163">
        <f>ROUND(E43*T43,2)</f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113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251" t="s">
        <v>142</v>
      </c>
      <c r="D44" s="252"/>
      <c r="E44" s="253"/>
      <c r="F44" s="254"/>
      <c r="G44" s="255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105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6" t="str">
        <f>C44</f>
        <v>Realizace po dohodě se zástupcem investora při nevyhovující únosnosti zemní pláně.</v>
      </c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/>
      <c r="B45" s="161"/>
      <c r="C45" s="193" t="s">
        <v>148</v>
      </c>
      <c r="D45" s="165"/>
      <c r="E45" s="169">
        <v>27.93</v>
      </c>
      <c r="F45" s="172"/>
      <c r="G45" s="172"/>
      <c r="H45" s="172"/>
      <c r="I45" s="172"/>
      <c r="J45" s="172"/>
      <c r="K45" s="172"/>
      <c r="L45" s="172"/>
      <c r="M45" s="172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116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14</v>
      </c>
      <c r="B46" s="161" t="s">
        <v>149</v>
      </c>
      <c r="C46" s="192" t="s">
        <v>150</v>
      </c>
      <c r="D46" s="163" t="s">
        <v>108</v>
      </c>
      <c r="E46" s="168">
        <v>133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21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1.7999999999999999E-2</v>
      </c>
      <c r="U46" s="163">
        <f>ROUND(E46*T46,2)</f>
        <v>2.39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113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/>
      <c r="B47" s="161"/>
      <c r="C47" s="251" t="s">
        <v>151</v>
      </c>
      <c r="D47" s="252"/>
      <c r="E47" s="253"/>
      <c r="F47" s="254"/>
      <c r="G47" s="255"/>
      <c r="H47" s="172"/>
      <c r="I47" s="172"/>
      <c r="J47" s="172"/>
      <c r="K47" s="172"/>
      <c r="L47" s="172"/>
      <c r="M47" s="172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105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6" t="str">
        <f>C47</f>
        <v>Vyrovnáním výškových rozdílů.</v>
      </c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1"/>
      <c r="C48" s="193" t="s">
        <v>152</v>
      </c>
      <c r="D48" s="165"/>
      <c r="E48" s="169">
        <v>133</v>
      </c>
      <c r="F48" s="172"/>
      <c r="G48" s="172"/>
      <c r="H48" s="172"/>
      <c r="I48" s="172"/>
      <c r="J48" s="172"/>
      <c r="K48" s="172"/>
      <c r="L48" s="172"/>
      <c r="M48" s="172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116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15</v>
      </c>
      <c r="B49" s="161" t="s">
        <v>153</v>
      </c>
      <c r="C49" s="192" t="s">
        <v>154</v>
      </c>
      <c r="D49" s="163" t="s">
        <v>108</v>
      </c>
      <c r="E49" s="168">
        <v>174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0.153</v>
      </c>
      <c r="U49" s="163">
        <f>ROUND(E49*T49,2)</f>
        <v>26.62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113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251" t="s">
        <v>155</v>
      </c>
      <c r="D50" s="252"/>
      <c r="E50" s="253"/>
      <c r="F50" s="254"/>
      <c r="G50" s="255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105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6" t="str">
        <f>C50</f>
        <v>Plošná úprava terénu s urovnáním povrchu, bez doplnění ornice, v hornině 1 až 4.</v>
      </c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193" t="s">
        <v>156</v>
      </c>
      <c r="D51" s="165"/>
      <c r="E51" s="169">
        <v>174</v>
      </c>
      <c r="F51" s="172"/>
      <c r="G51" s="172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116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16</v>
      </c>
      <c r="B52" s="161" t="s">
        <v>157</v>
      </c>
      <c r="C52" s="192" t="s">
        <v>158</v>
      </c>
      <c r="D52" s="163" t="s">
        <v>108</v>
      </c>
      <c r="E52" s="168">
        <v>174</v>
      </c>
      <c r="F52" s="171"/>
      <c r="G52" s="172">
        <f>ROUND(E52*F52,2)</f>
        <v>0</v>
      </c>
      <c r="H52" s="171"/>
      <c r="I52" s="172">
        <f>ROUND(E52*H52,2)</f>
        <v>0</v>
      </c>
      <c r="J52" s="171"/>
      <c r="K52" s="172">
        <f>ROUND(E52*J52,2)</f>
        <v>0</v>
      </c>
      <c r="L52" s="172">
        <v>21</v>
      </c>
      <c r="M52" s="172">
        <f>G52*(1+L52/100)</f>
        <v>0</v>
      </c>
      <c r="N52" s="163">
        <v>3.0000000000000001E-5</v>
      </c>
      <c r="O52" s="163">
        <f>ROUND(E52*N52,5)</f>
        <v>5.2199999999999998E-3</v>
      </c>
      <c r="P52" s="163">
        <v>0</v>
      </c>
      <c r="Q52" s="163">
        <f>ROUND(E52*P52,5)</f>
        <v>0</v>
      </c>
      <c r="R52" s="163"/>
      <c r="S52" s="163"/>
      <c r="T52" s="164">
        <v>0.06</v>
      </c>
      <c r="U52" s="163">
        <f>ROUND(E52*T52,2)</f>
        <v>10.44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103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251" t="s">
        <v>159</v>
      </c>
      <c r="D53" s="252"/>
      <c r="E53" s="253"/>
      <c r="F53" s="254"/>
      <c r="G53" s="255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105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6" t="str">
        <f>C53</f>
        <v>Založení trávníku v rovině nebo ve svahu do 1 : 5.</v>
      </c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193" t="s">
        <v>160</v>
      </c>
      <c r="D54" s="165"/>
      <c r="E54" s="169">
        <v>174</v>
      </c>
      <c r="F54" s="172"/>
      <c r="G54" s="172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116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x14ac:dyDescent="0.2">
      <c r="A55" s="155" t="s">
        <v>98</v>
      </c>
      <c r="B55" s="162" t="s">
        <v>59</v>
      </c>
      <c r="C55" s="194" t="s">
        <v>60</v>
      </c>
      <c r="D55" s="166"/>
      <c r="E55" s="170"/>
      <c r="F55" s="173"/>
      <c r="G55" s="173">
        <f>SUMIF(AE56:AE58,"&lt;&gt;NOR",G56:G58)</f>
        <v>0</v>
      </c>
      <c r="H55" s="173"/>
      <c r="I55" s="173">
        <f>SUM(I56:I58)</f>
        <v>0</v>
      </c>
      <c r="J55" s="173"/>
      <c r="K55" s="173">
        <f>SUM(K56:K58)</f>
        <v>0</v>
      </c>
      <c r="L55" s="173"/>
      <c r="M55" s="173">
        <f>SUM(M56:M58)</f>
        <v>0</v>
      </c>
      <c r="N55" s="166"/>
      <c r="O55" s="166">
        <f>SUM(O56:O58)</f>
        <v>26.627109999999998</v>
      </c>
      <c r="P55" s="166"/>
      <c r="Q55" s="166">
        <f>SUM(Q56:Q58)</f>
        <v>0</v>
      </c>
      <c r="R55" s="166"/>
      <c r="S55" s="166"/>
      <c r="T55" s="167"/>
      <c r="U55" s="166">
        <f>SUM(U56:U58)</f>
        <v>47.82</v>
      </c>
      <c r="AE55" t="s">
        <v>99</v>
      </c>
    </row>
    <row r="56" spans="1:60" ht="22.5" outlineLevel="1" x14ac:dyDescent="0.2">
      <c r="A56" s="154">
        <v>17</v>
      </c>
      <c r="B56" s="161" t="s">
        <v>161</v>
      </c>
      <c r="C56" s="192" t="s">
        <v>162</v>
      </c>
      <c r="D56" s="163" t="s">
        <v>112</v>
      </c>
      <c r="E56" s="168">
        <v>61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21</v>
      </c>
      <c r="M56" s="172">
        <f>G56*(1+L56/100)</f>
        <v>0</v>
      </c>
      <c r="N56" s="163">
        <v>0.43651000000000001</v>
      </c>
      <c r="O56" s="163">
        <f>ROUND(E56*N56,5)</f>
        <v>26.627109999999998</v>
      </c>
      <c r="P56" s="163">
        <v>0</v>
      </c>
      <c r="Q56" s="163">
        <f>ROUND(E56*P56,5)</f>
        <v>0</v>
      </c>
      <c r="R56" s="163"/>
      <c r="S56" s="163"/>
      <c r="T56" s="164">
        <v>0.78386</v>
      </c>
      <c r="U56" s="163">
        <f>ROUND(E56*T56,2)</f>
        <v>47.82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103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251" t="s">
        <v>163</v>
      </c>
      <c r="D57" s="252"/>
      <c r="E57" s="253"/>
      <c r="F57" s="254"/>
      <c r="G57" s="255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105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6" t="str">
        <f>C57</f>
        <v>Trativody z drenážních trubek, včetně lože ze štěrkopísku a obsypu z z kameniva, bez výkopu rýhy.</v>
      </c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1"/>
      <c r="C58" s="193" t="s">
        <v>164</v>
      </c>
      <c r="D58" s="165"/>
      <c r="E58" s="169">
        <v>61</v>
      </c>
      <c r="F58" s="172"/>
      <c r="G58" s="172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116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x14ac:dyDescent="0.2">
      <c r="A59" s="155" t="s">
        <v>98</v>
      </c>
      <c r="B59" s="162" t="s">
        <v>61</v>
      </c>
      <c r="C59" s="194" t="s">
        <v>62</v>
      </c>
      <c r="D59" s="166"/>
      <c r="E59" s="170"/>
      <c r="F59" s="173"/>
      <c r="G59" s="173">
        <f>SUMIF(AE60:AE85,"&lt;&gt;NOR",G60:G85)</f>
        <v>0</v>
      </c>
      <c r="H59" s="173"/>
      <c r="I59" s="173">
        <f>SUM(I60:I85)</f>
        <v>0</v>
      </c>
      <c r="J59" s="173"/>
      <c r="K59" s="173">
        <f>SUM(K60:K85)</f>
        <v>0</v>
      </c>
      <c r="L59" s="173"/>
      <c r="M59" s="173">
        <f>SUM(M60:M85)</f>
        <v>0</v>
      </c>
      <c r="N59" s="166"/>
      <c r="O59" s="166">
        <f>SUM(O60:O85)</f>
        <v>118.12461</v>
      </c>
      <c r="P59" s="166"/>
      <c r="Q59" s="166">
        <f>SUM(Q60:Q85)</f>
        <v>0</v>
      </c>
      <c r="R59" s="166"/>
      <c r="S59" s="166"/>
      <c r="T59" s="167"/>
      <c r="U59" s="166">
        <f>SUM(U60:U85)</f>
        <v>70.790000000000006</v>
      </c>
      <c r="AE59" t="s">
        <v>99</v>
      </c>
    </row>
    <row r="60" spans="1:60" ht="22.5" outlineLevel="1" x14ac:dyDescent="0.2">
      <c r="A60" s="154">
        <v>18</v>
      </c>
      <c r="B60" s="161" t="s">
        <v>165</v>
      </c>
      <c r="C60" s="192" t="s">
        <v>166</v>
      </c>
      <c r="D60" s="163" t="s">
        <v>108</v>
      </c>
      <c r="E60" s="168">
        <v>133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63">
        <v>0.30651</v>
      </c>
      <c r="O60" s="163">
        <f>ROUND(E60*N60,5)</f>
        <v>40.765830000000001</v>
      </c>
      <c r="P60" s="163">
        <v>0</v>
      </c>
      <c r="Q60" s="163">
        <f>ROUND(E60*P60,5)</f>
        <v>0</v>
      </c>
      <c r="R60" s="163"/>
      <c r="S60" s="163"/>
      <c r="T60" s="164">
        <v>2.5000000000000001E-2</v>
      </c>
      <c r="U60" s="163">
        <f>ROUND(E60*T60,2)</f>
        <v>3.33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113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1"/>
      <c r="C61" s="251" t="s">
        <v>142</v>
      </c>
      <c r="D61" s="252"/>
      <c r="E61" s="253"/>
      <c r="F61" s="254"/>
      <c r="G61" s="255"/>
      <c r="H61" s="172"/>
      <c r="I61" s="172"/>
      <c r="J61" s="172"/>
      <c r="K61" s="172"/>
      <c r="L61" s="172"/>
      <c r="M61" s="172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105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6" t="str">
        <f>C61</f>
        <v>Realizace po dohodě se zástupcem investora při nevyhovující únosnosti zemní pláně.</v>
      </c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1"/>
      <c r="C62" s="251" t="s">
        <v>167</v>
      </c>
      <c r="D62" s="252"/>
      <c r="E62" s="253"/>
      <c r="F62" s="254"/>
      <c r="G62" s="255"/>
      <c r="H62" s="172"/>
      <c r="I62" s="172"/>
      <c r="J62" s="172"/>
      <c r="K62" s="172"/>
      <c r="L62" s="172"/>
      <c r="M62" s="172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105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6" t="str">
        <f>C62</f>
        <v>Bez dilatačních spár, s rozprostřením a zhutněním.</v>
      </c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/>
      <c r="B63" s="161"/>
      <c r="C63" s="193" t="s">
        <v>168</v>
      </c>
      <c r="D63" s="165"/>
      <c r="E63" s="169">
        <v>133</v>
      </c>
      <c r="F63" s="172"/>
      <c r="G63" s="172"/>
      <c r="H63" s="172"/>
      <c r="I63" s="172"/>
      <c r="J63" s="172"/>
      <c r="K63" s="172"/>
      <c r="L63" s="172"/>
      <c r="M63" s="172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116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54">
        <v>19</v>
      </c>
      <c r="B64" s="161" t="s">
        <v>169</v>
      </c>
      <c r="C64" s="192" t="s">
        <v>170</v>
      </c>
      <c r="D64" s="163" t="s">
        <v>108</v>
      </c>
      <c r="E64" s="168">
        <v>133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63">
        <v>0.378</v>
      </c>
      <c r="O64" s="163">
        <f>ROUND(E64*N64,5)</f>
        <v>50.274000000000001</v>
      </c>
      <c r="P64" s="163">
        <v>0</v>
      </c>
      <c r="Q64" s="163">
        <f>ROUND(E64*P64,5)</f>
        <v>0</v>
      </c>
      <c r="R64" s="163"/>
      <c r="S64" s="163"/>
      <c r="T64" s="164">
        <v>2.5999999999999999E-2</v>
      </c>
      <c r="U64" s="163">
        <f>ROUND(E64*T64,2)</f>
        <v>3.46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113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/>
      <c r="B65" s="161"/>
      <c r="C65" s="193" t="s">
        <v>171</v>
      </c>
      <c r="D65" s="165"/>
      <c r="E65" s="169">
        <v>133</v>
      </c>
      <c r="F65" s="172"/>
      <c r="G65" s="172"/>
      <c r="H65" s="172"/>
      <c r="I65" s="172"/>
      <c r="J65" s="172"/>
      <c r="K65" s="172"/>
      <c r="L65" s="172"/>
      <c r="M65" s="172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116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20</v>
      </c>
      <c r="B66" s="161" t="s">
        <v>172</v>
      </c>
      <c r="C66" s="192" t="s">
        <v>173</v>
      </c>
      <c r="D66" s="163" t="s">
        <v>108</v>
      </c>
      <c r="E66" s="168">
        <v>127</v>
      </c>
      <c r="F66" s="171"/>
      <c r="G66" s="172">
        <f>ROUND(E66*F66,2)</f>
        <v>0</v>
      </c>
      <c r="H66" s="171"/>
      <c r="I66" s="172">
        <f>ROUND(E66*H66,2)</f>
        <v>0</v>
      </c>
      <c r="J66" s="171"/>
      <c r="K66" s="172">
        <f>ROUND(E66*J66,2)</f>
        <v>0</v>
      </c>
      <c r="L66" s="172">
        <v>21</v>
      </c>
      <c r="M66" s="172">
        <f>G66*(1+L66/100)</f>
        <v>0</v>
      </c>
      <c r="N66" s="163">
        <v>5.5449999999999999E-2</v>
      </c>
      <c r="O66" s="163">
        <f>ROUND(E66*N66,5)</f>
        <v>7.0421500000000004</v>
      </c>
      <c r="P66" s="163">
        <v>0</v>
      </c>
      <c r="Q66" s="163">
        <f>ROUND(E66*P66,5)</f>
        <v>0</v>
      </c>
      <c r="R66" s="163"/>
      <c r="S66" s="163"/>
      <c r="T66" s="164">
        <v>0.442</v>
      </c>
      <c r="U66" s="163">
        <f>ROUND(E66*T66,2)</f>
        <v>56.13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113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/>
      <c r="B67" s="161"/>
      <c r="C67" s="251" t="s">
        <v>174</v>
      </c>
      <c r="D67" s="252"/>
      <c r="E67" s="253"/>
      <c r="F67" s="254"/>
      <c r="G67" s="255"/>
      <c r="H67" s="172"/>
      <c r="I67" s="172"/>
      <c r="J67" s="172"/>
      <c r="K67" s="172"/>
      <c r="L67" s="172"/>
      <c r="M67" s="172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105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6" t="str">
        <f>C67</f>
        <v>S provedením lože z kameniva drceného, s vyplněním spár, s dvojitým hutněním vibrováním, a se smetením přebytečného materiálu na krajnici. S dodáním hmot pro lože a výplň spár.</v>
      </c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3" t="s">
        <v>175</v>
      </c>
      <c r="D68" s="165"/>
      <c r="E68" s="169">
        <v>117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116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/>
      <c r="B69" s="161"/>
      <c r="C69" s="193" t="s">
        <v>176</v>
      </c>
      <c r="D69" s="165"/>
      <c r="E69" s="169">
        <v>10</v>
      </c>
      <c r="F69" s="172"/>
      <c r="G69" s="172"/>
      <c r="H69" s="172"/>
      <c r="I69" s="172"/>
      <c r="J69" s="172"/>
      <c r="K69" s="172"/>
      <c r="L69" s="172"/>
      <c r="M69" s="172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116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>
        <v>21</v>
      </c>
      <c r="B70" s="161" t="s">
        <v>177</v>
      </c>
      <c r="C70" s="192" t="s">
        <v>178</v>
      </c>
      <c r="D70" s="163" t="s">
        <v>108</v>
      </c>
      <c r="E70" s="168">
        <v>117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63">
        <v>0.129</v>
      </c>
      <c r="O70" s="163">
        <f>ROUND(E70*N70,5)</f>
        <v>15.093</v>
      </c>
      <c r="P70" s="163">
        <v>0</v>
      </c>
      <c r="Q70" s="163">
        <f>ROUND(E70*P70,5)</f>
        <v>0</v>
      </c>
      <c r="R70" s="163"/>
      <c r="S70" s="163"/>
      <c r="T70" s="164">
        <v>0</v>
      </c>
      <c r="U70" s="163">
        <f>ROUND(E70*T70,2)</f>
        <v>0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179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1"/>
      <c r="C71" s="193" t="s">
        <v>180</v>
      </c>
      <c r="D71" s="165"/>
      <c r="E71" s="169">
        <v>117</v>
      </c>
      <c r="F71" s="172"/>
      <c r="G71" s="172"/>
      <c r="H71" s="172"/>
      <c r="I71" s="172"/>
      <c r="J71" s="172"/>
      <c r="K71" s="172"/>
      <c r="L71" s="172"/>
      <c r="M71" s="172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116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ht="22.5" outlineLevel="1" x14ac:dyDescent="0.2">
      <c r="A72" s="154">
        <v>22</v>
      </c>
      <c r="B72" s="161" t="s">
        <v>181</v>
      </c>
      <c r="C72" s="192" t="s">
        <v>182</v>
      </c>
      <c r="D72" s="163" t="s">
        <v>108</v>
      </c>
      <c r="E72" s="168">
        <v>10</v>
      </c>
      <c r="F72" s="171"/>
      <c r="G72" s="172">
        <f>ROUND(E72*F72,2)</f>
        <v>0</v>
      </c>
      <c r="H72" s="171"/>
      <c r="I72" s="172">
        <f>ROUND(E72*H72,2)</f>
        <v>0</v>
      </c>
      <c r="J72" s="171"/>
      <c r="K72" s="172">
        <f>ROUND(E72*J72,2)</f>
        <v>0</v>
      </c>
      <c r="L72" s="172">
        <v>21</v>
      </c>
      <c r="M72" s="172">
        <f>G72*(1+L72/100)</f>
        <v>0</v>
      </c>
      <c r="N72" s="163">
        <v>0.13150000000000001</v>
      </c>
      <c r="O72" s="163">
        <f>ROUND(E72*N72,5)</f>
        <v>1.3149999999999999</v>
      </c>
      <c r="P72" s="163">
        <v>0</v>
      </c>
      <c r="Q72" s="163">
        <f>ROUND(E72*P72,5)</f>
        <v>0</v>
      </c>
      <c r="R72" s="163"/>
      <c r="S72" s="163"/>
      <c r="T72" s="164">
        <v>0</v>
      </c>
      <c r="U72" s="163">
        <f>ROUND(E72*T72,2)</f>
        <v>0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179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54"/>
      <c r="B73" s="161"/>
      <c r="C73" s="193" t="s">
        <v>183</v>
      </c>
      <c r="D73" s="165"/>
      <c r="E73" s="169">
        <v>10</v>
      </c>
      <c r="F73" s="172"/>
      <c r="G73" s="172"/>
      <c r="H73" s="172"/>
      <c r="I73" s="172"/>
      <c r="J73" s="172"/>
      <c r="K73" s="172"/>
      <c r="L73" s="172"/>
      <c r="M73" s="172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116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23</v>
      </c>
      <c r="B74" s="161" t="s">
        <v>184</v>
      </c>
      <c r="C74" s="192" t="s">
        <v>185</v>
      </c>
      <c r="D74" s="163" t="s">
        <v>108</v>
      </c>
      <c r="E74" s="168">
        <v>6</v>
      </c>
      <c r="F74" s="171"/>
      <c r="G74" s="172">
        <f>ROUND(E74*F74,2)</f>
        <v>0</v>
      </c>
      <c r="H74" s="171"/>
      <c r="I74" s="172">
        <f>ROUND(E74*H74,2)</f>
        <v>0</v>
      </c>
      <c r="J74" s="171"/>
      <c r="K74" s="172">
        <f>ROUND(E74*J74,2)</f>
        <v>0</v>
      </c>
      <c r="L74" s="172">
        <v>21</v>
      </c>
      <c r="M74" s="172">
        <f>G74*(1+L74/100)</f>
        <v>0</v>
      </c>
      <c r="N74" s="163">
        <v>7.3899999999999993E-2</v>
      </c>
      <c r="O74" s="163">
        <f>ROUND(E74*N74,5)</f>
        <v>0.44340000000000002</v>
      </c>
      <c r="P74" s="163">
        <v>0</v>
      </c>
      <c r="Q74" s="163">
        <f>ROUND(E74*P74,5)</f>
        <v>0</v>
      </c>
      <c r="R74" s="163"/>
      <c r="S74" s="163"/>
      <c r="T74" s="164">
        <v>0.47799999999999998</v>
      </c>
      <c r="U74" s="163">
        <f>ROUND(E74*T74,2)</f>
        <v>2.87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113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54"/>
      <c r="B75" s="161"/>
      <c r="C75" s="251" t="s">
        <v>174</v>
      </c>
      <c r="D75" s="252"/>
      <c r="E75" s="253"/>
      <c r="F75" s="254"/>
      <c r="G75" s="255"/>
      <c r="H75" s="172"/>
      <c r="I75" s="172"/>
      <c r="J75" s="172"/>
      <c r="K75" s="172"/>
      <c r="L75" s="172"/>
      <c r="M75" s="172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105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6" t="str">
        <f>C75</f>
        <v>S provedením lože z kameniva drceného, s vyplněním spár, s dvojitým hutněním vibrováním, a se smetením přebytečného materiálu na krajnici. S dodáním hmot pro lože a výplň spár.</v>
      </c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193" t="s">
        <v>186</v>
      </c>
      <c r="D76" s="165"/>
      <c r="E76" s="169">
        <v>6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116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1" x14ac:dyDescent="0.2">
      <c r="A77" s="154">
        <v>24</v>
      </c>
      <c r="B77" s="161" t="s">
        <v>187</v>
      </c>
      <c r="C77" s="192" t="s">
        <v>188</v>
      </c>
      <c r="D77" s="163" t="s">
        <v>108</v>
      </c>
      <c r="E77" s="168">
        <v>6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21</v>
      </c>
      <c r="M77" s="172">
        <f>G77*(1+L77/100)</f>
        <v>0</v>
      </c>
      <c r="N77" s="163">
        <v>0.17824000000000001</v>
      </c>
      <c r="O77" s="163">
        <f>ROUND(E77*N77,5)</f>
        <v>1.0694399999999999</v>
      </c>
      <c r="P77" s="163">
        <v>0</v>
      </c>
      <c r="Q77" s="163">
        <f>ROUND(E77*P77,5)</f>
        <v>0</v>
      </c>
      <c r="R77" s="163"/>
      <c r="S77" s="163"/>
      <c r="T77" s="164">
        <v>0</v>
      </c>
      <c r="U77" s="163">
        <f>ROUND(E77*T77,2)</f>
        <v>0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179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1"/>
      <c r="C78" s="193" t="s">
        <v>186</v>
      </c>
      <c r="D78" s="165"/>
      <c r="E78" s="169">
        <v>6</v>
      </c>
      <c r="F78" s="172"/>
      <c r="G78" s="172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116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25</v>
      </c>
      <c r="B79" s="161" t="s">
        <v>189</v>
      </c>
      <c r="C79" s="192" t="s">
        <v>190</v>
      </c>
      <c r="D79" s="163" t="s">
        <v>108</v>
      </c>
      <c r="E79" s="168">
        <v>6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63">
        <v>0.15382000000000001</v>
      </c>
      <c r="O79" s="163">
        <f>ROUND(E79*N79,5)</f>
        <v>0.92291999999999996</v>
      </c>
      <c r="P79" s="163">
        <v>0</v>
      </c>
      <c r="Q79" s="163">
        <f>ROUND(E79*P79,5)</f>
        <v>0</v>
      </c>
      <c r="R79" s="163"/>
      <c r="S79" s="163"/>
      <c r="T79" s="164">
        <v>0.123</v>
      </c>
      <c r="U79" s="163">
        <f>ROUND(E79*T79,2)</f>
        <v>0.74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113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ht="22.5" outlineLevel="1" x14ac:dyDescent="0.2">
      <c r="A80" s="154"/>
      <c r="B80" s="161"/>
      <c r="C80" s="193" t="s">
        <v>191</v>
      </c>
      <c r="D80" s="165"/>
      <c r="E80" s="169">
        <v>6</v>
      </c>
      <c r="F80" s="172"/>
      <c r="G80" s="172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116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26</v>
      </c>
      <c r="B81" s="161" t="s">
        <v>192</v>
      </c>
      <c r="C81" s="192" t="s">
        <v>193</v>
      </c>
      <c r="D81" s="163" t="s">
        <v>112</v>
      </c>
      <c r="E81" s="168">
        <v>26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63">
        <v>3.5999999999999999E-3</v>
      </c>
      <c r="O81" s="163">
        <f>ROUND(E81*N81,5)</f>
        <v>9.3600000000000003E-2</v>
      </c>
      <c r="P81" s="163">
        <v>0</v>
      </c>
      <c r="Q81" s="163">
        <f>ROUND(E81*P81,5)</f>
        <v>0</v>
      </c>
      <c r="R81" s="163"/>
      <c r="S81" s="163"/>
      <c r="T81" s="164">
        <v>4.5999999999999999E-2</v>
      </c>
      <c r="U81" s="163">
        <f>ROUND(E81*T81,2)</f>
        <v>1.2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113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1"/>
      <c r="C82" s="193" t="s">
        <v>194</v>
      </c>
      <c r="D82" s="165"/>
      <c r="E82" s="169">
        <v>26</v>
      </c>
      <c r="F82" s="172"/>
      <c r="G82" s="172"/>
      <c r="H82" s="172"/>
      <c r="I82" s="172"/>
      <c r="J82" s="172"/>
      <c r="K82" s="172"/>
      <c r="L82" s="172"/>
      <c r="M82" s="172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116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>
        <v>27</v>
      </c>
      <c r="B83" s="161" t="s">
        <v>195</v>
      </c>
      <c r="C83" s="192" t="s">
        <v>196</v>
      </c>
      <c r="D83" s="163" t="s">
        <v>108</v>
      </c>
      <c r="E83" s="168">
        <v>3.5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63">
        <v>0.31579000000000002</v>
      </c>
      <c r="O83" s="163">
        <f>ROUND(E83*N83,5)</f>
        <v>1.10527</v>
      </c>
      <c r="P83" s="163">
        <v>0</v>
      </c>
      <c r="Q83" s="163">
        <f>ROUND(E83*P83,5)</f>
        <v>0</v>
      </c>
      <c r="R83" s="163"/>
      <c r="S83" s="163"/>
      <c r="T83" s="164">
        <v>0.87448000000000004</v>
      </c>
      <c r="U83" s="163">
        <f>ROUND(E83*T83,2)</f>
        <v>3.06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103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ht="22.5" outlineLevel="1" x14ac:dyDescent="0.2">
      <c r="A84" s="154"/>
      <c r="B84" s="161"/>
      <c r="C84" s="251" t="s">
        <v>197</v>
      </c>
      <c r="D84" s="252"/>
      <c r="E84" s="253"/>
      <c r="F84" s="254"/>
      <c r="G84" s="255"/>
      <c r="H84" s="172"/>
      <c r="I84" s="172"/>
      <c r="J84" s="172"/>
      <c r="K84" s="172"/>
      <c r="L84" s="172"/>
      <c r="M84" s="172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105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6" t="str">
        <f>C84</f>
        <v>S provedením potřebných zemních prací, ve skladbách podle popisu, s dodávkou a osazením obrubníků.</v>
      </c>
      <c r="BB84" s="153"/>
      <c r="BC84" s="153"/>
      <c r="BD84" s="153"/>
      <c r="BE84" s="153"/>
      <c r="BF84" s="153"/>
      <c r="BG84" s="153"/>
      <c r="BH84" s="153"/>
    </row>
    <row r="85" spans="1:60" ht="22.5" outlineLevel="1" x14ac:dyDescent="0.2">
      <c r="A85" s="154"/>
      <c r="B85" s="161"/>
      <c r="C85" s="193" t="s">
        <v>198</v>
      </c>
      <c r="D85" s="165"/>
      <c r="E85" s="169">
        <v>3.5</v>
      </c>
      <c r="F85" s="172"/>
      <c r="G85" s="172"/>
      <c r="H85" s="172"/>
      <c r="I85" s="172"/>
      <c r="J85" s="172"/>
      <c r="K85" s="172"/>
      <c r="L85" s="172"/>
      <c r="M85" s="172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116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x14ac:dyDescent="0.2">
      <c r="A86" s="155" t="s">
        <v>98</v>
      </c>
      <c r="B86" s="162" t="s">
        <v>63</v>
      </c>
      <c r="C86" s="194" t="s">
        <v>64</v>
      </c>
      <c r="D86" s="166"/>
      <c r="E86" s="170"/>
      <c r="F86" s="173"/>
      <c r="G86" s="173">
        <f>SUMIF(AE87:AE88,"&lt;&gt;NOR",G87:G88)</f>
        <v>0</v>
      </c>
      <c r="H86" s="173"/>
      <c r="I86" s="173">
        <f>SUM(I87:I88)</f>
        <v>0</v>
      </c>
      <c r="J86" s="173"/>
      <c r="K86" s="173">
        <f>SUM(K87:K88)</f>
        <v>0</v>
      </c>
      <c r="L86" s="173"/>
      <c r="M86" s="173">
        <f>SUM(M87:M88)</f>
        <v>0</v>
      </c>
      <c r="N86" s="166"/>
      <c r="O86" s="166">
        <f>SUM(O87:O88)</f>
        <v>0.43093999999999999</v>
      </c>
      <c r="P86" s="166"/>
      <c r="Q86" s="166">
        <f>SUM(Q87:Q88)</f>
        <v>0</v>
      </c>
      <c r="R86" s="166"/>
      <c r="S86" s="166"/>
      <c r="T86" s="167"/>
      <c r="U86" s="166">
        <f>SUM(U87:U88)</f>
        <v>3.82</v>
      </c>
      <c r="AE86" t="s">
        <v>99</v>
      </c>
    </row>
    <row r="87" spans="1:60" ht="22.5" outlineLevel="1" x14ac:dyDescent="0.2">
      <c r="A87" s="154">
        <v>28</v>
      </c>
      <c r="B87" s="161" t="s">
        <v>199</v>
      </c>
      <c r="C87" s="192" t="s">
        <v>200</v>
      </c>
      <c r="D87" s="163" t="s">
        <v>102</v>
      </c>
      <c r="E87" s="168">
        <v>1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21</v>
      </c>
      <c r="M87" s="172">
        <f>G87*(1+L87/100)</f>
        <v>0</v>
      </c>
      <c r="N87" s="163">
        <v>0.43093999999999999</v>
      </c>
      <c r="O87" s="163">
        <f>ROUND(E87*N87,5)</f>
        <v>0.43093999999999999</v>
      </c>
      <c r="P87" s="163">
        <v>0</v>
      </c>
      <c r="Q87" s="163">
        <f>ROUND(E87*P87,5)</f>
        <v>0</v>
      </c>
      <c r="R87" s="163"/>
      <c r="S87" s="163"/>
      <c r="T87" s="164">
        <v>3.8170000000000002</v>
      </c>
      <c r="U87" s="163">
        <f>ROUND(E87*T87,2)</f>
        <v>3.82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113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193" t="s">
        <v>57</v>
      </c>
      <c r="D88" s="165"/>
      <c r="E88" s="169">
        <v>1</v>
      </c>
      <c r="F88" s="172"/>
      <c r="G88" s="172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116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x14ac:dyDescent="0.2">
      <c r="A89" s="155" t="s">
        <v>98</v>
      </c>
      <c r="B89" s="162" t="s">
        <v>65</v>
      </c>
      <c r="C89" s="194" t="s">
        <v>66</v>
      </c>
      <c r="D89" s="166"/>
      <c r="E89" s="170"/>
      <c r="F89" s="173"/>
      <c r="G89" s="173">
        <f>SUMIF(AE90:AE98,"&lt;&gt;NOR",G90:G98)</f>
        <v>0</v>
      </c>
      <c r="H89" s="173"/>
      <c r="I89" s="173">
        <f>SUM(I90:I98)</f>
        <v>0</v>
      </c>
      <c r="J89" s="173"/>
      <c r="K89" s="173">
        <f>SUM(K90:K98)</f>
        <v>0</v>
      </c>
      <c r="L89" s="173"/>
      <c r="M89" s="173">
        <f>SUM(M90:M98)</f>
        <v>0</v>
      </c>
      <c r="N89" s="166"/>
      <c r="O89" s="166">
        <f>SUM(O90:O98)</f>
        <v>26.100210000000001</v>
      </c>
      <c r="P89" s="166"/>
      <c r="Q89" s="166">
        <f>SUM(Q90:Q98)</f>
        <v>0</v>
      </c>
      <c r="R89" s="166"/>
      <c r="S89" s="166"/>
      <c r="T89" s="167"/>
      <c r="U89" s="166">
        <f>SUM(U90:U98)</f>
        <v>26.130000000000003</v>
      </c>
      <c r="AE89" t="s">
        <v>99</v>
      </c>
    </row>
    <row r="90" spans="1:60" outlineLevel="1" x14ac:dyDescent="0.2">
      <c r="A90" s="154">
        <v>29</v>
      </c>
      <c r="B90" s="161" t="s">
        <v>201</v>
      </c>
      <c r="C90" s="192" t="s">
        <v>202</v>
      </c>
      <c r="D90" s="163" t="s">
        <v>112</v>
      </c>
      <c r="E90" s="168">
        <v>26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63">
        <v>0</v>
      </c>
      <c r="O90" s="163">
        <f>ROUND(E90*N90,5)</f>
        <v>0</v>
      </c>
      <c r="P90" s="163">
        <v>0</v>
      </c>
      <c r="Q90" s="163">
        <f>ROUND(E90*P90,5)</f>
        <v>0</v>
      </c>
      <c r="R90" s="163"/>
      <c r="S90" s="163"/>
      <c r="T90" s="164">
        <v>3.6999999999999998E-2</v>
      </c>
      <c r="U90" s="163">
        <f>ROUND(E90*T90,2)</f>
        <v>0.96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113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54"/>
      <c r="B91" s="161"/>
      <c r="C91" s="193" t="s">
        <v>203</v>
      </c>
      <c r="D91" s="165"/>
      <c r="E91" s="169">
        <v>26</v>
      </c>
      <c r="F91" s="172"/>
      <c r="G91" s="172"/>
      <c r="H91" s="172"/>
      <c r="I91" s="172"/>
      <c r="J91" s="172"/>
      <c r="K91" s="172"/>
      <c r="L91" s="172"/>
      <c r="M91" s="172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116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54">
        <v>30</v>
      </c>
      <c r="B92" s="161" t="s">
        <v>204</v>
      </c>
      <c r="C92" s="192" t="s">
        <v>205</v>
      </c>
      <c r="D92" s="163" t="s">
        <v>112</v>
      </c>
      <c r="E92" s="168">
        <v>24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63">
        <v>0.19520000000000001</v>
      </c>
      <c r="O92" s="163">
        <f>ROUND(E92*N92,5)</f>
        <v>4.6848000000000001</v>
      </c>
      <c r="P92" s="163">
        <v>0</v>
      </c>
      <c r="Q92" s="163">
        <f>ROUND(E92*P92,5)</f>
        <v>0</v>
      </c>
      <c r="R92" s="163"/>
      <c r="S92" s="163"/>
      <c r="T92" s="164">
        <v>0.27200000000000002</v>
      </c>
      <c r="U92" s="163">
        <f>ROUND(E92*T92,2)</f>
        <v>6.53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113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1"/>
      <c r="C93" s="193" t="s">
        <v>206</v>
      </c>
      <c r="D93" s="165"/>
      <c r="E93" s="169">
        <v>24</v>
      </c>
      <c r="F93" s="172"/>
      <c r="G93" s="172"/>
      <c r="H93" s="172"/>
      <c r="I93" s="172"/>
      <c r="J93" s="172"/>
      <c r="K93" s="172"/>
      <c r="L93" s="172"/>
      <c r="M93" s="172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116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54">
        <v>31</v>
      </c>
      <c r="B94" s="161" t="s">
        <v>207</v>
      </c>
      <c r="C94" s="192" t="s">
        <v>208</v>
      </c>
      <c r="D94" s="163" t="s">
        <v>112</v>
      </c>
      <c r="E94" s="168">
        <v>6</v>
      </c>
      <c r="F94" s="171"/>
      <c r="G94" s="172">
        <f>ROUND(E94*F94,2)</f>
        <v>0</v>
      </c>
      <c r="H94" s="171"/>
      <c r="I94" s="172">
        <f>ROUND(E94*H94,2)</f>
        <v>0</v>
      </c>
      <c r="J94" s="171"/>
      <c r="K94" s="172">
        <f>ROUND(E94*J94,2)</f>
        <v>0</v>
      </c>
      <c r="L94" s="172">
        <v>21</v>
      </c>
      <c r="M94" s="172">
        <f>G94*(1+L94/100)</f>
        <v>0</v>
      </c>
      <c r="N94" s="163">
        <v>0.21115999999999999</v>
      </c>
      <c r="O94" s="163">
        <f>ROUND(E94*N94,5)</f>
        <v>1.2669600000000001</v>
      </c>
      <c r="P94" s="163">
        <v>0</v>
      </c>
      <c r="Q94" s="163">
        <f>ROUND(E94*P94,5)</f>
        <v>0</v>
      </c>
      <c r="R94" s="163"/>
      <c r="S94" s="163"/>
      <c r="T94" s="164">
        <v>0.27200000000000002</v>
      </c>
      <c r="U94" s="163">
        <f>ROUND(E94*T94,2)</f>
        <v>1.63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113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/>
      <c r="B95" s="161"/>
      <c r="C95" s="193" t="s">
        <v>209</v>
      </c>
      <c r="D95" s="165"/>
      <c r="E95" s="169">
        <v>6</v>
      </c>
      <c r="F95" s="172"/>
      <c r="G95" s="172"/>
      <c r="H95" s="172"/>
      <c r="I95" s="172"/>
      <c r="J95" s="172"/>
      <c r="K95" s="172"/>
      <c r="L95" s="172"/>
      <c r="M95" s="172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116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ht="22.5" outlineLevel="1" x14ac:dyDescent="0.2">
      <c r="A96" s="154">
        <v>32</v>
      </c>
      <c r="B96" s="161" t="s">
        <v>210</v>
      </c>
      <c r="C96" s="192" t="s">
        <v>211</v>
      </c>
      <c r="D96" s="163" t="s">
        <v>112</v>
      </c>
      <c r="E96" s="168">
        <v>105</v>
      </c>
      <c r="F96" s="171"/>
      <c r="G96" s="172">
        <f>ROUND(E96*F96,2)</f>
        <v>0</v>
      </c>
      <c r="H96" s="171"/>
      <c r="I96" s="172">
        <f>ROUND(E96*H96,2)</f>
        <v>0</v>
      </c>
      <c r="J96" s="171"/>
      <c r="K96" s="172">
        <f>ROUND(E96*J96,2)</f>
        <v>0</v>
      </c>
      <c r="L96" s="172">
        <v>21</v>
      </c>
      <c r="M96" s="172">
        <f>G96*(1+L96/100)</f>
        <v>0</v>
      </c>
      <c r="N96" s="163">
        <v>0.19189000000000001</v>
      </c>
      <c r="O96" s="163">
        <f>ROUND(E96*N96,5)</f>
        <v>20.14845</v>
      </c>
      <c r="P96" s="163">
        <v>0</v>
      </c>
      <c r="Q96" s="163">
        <f>ROUND(E96*P96,5)</f>
        <v>0</v>
      </c>
      <c r="R96" s="163"/>
      <c r="S96" s="163"/>
      <c r="T96" s="164">
        <v>0.16200000000000001</v>
      </c>
      <c r="U96" s="163">
        <f>ROUND(E96*T96,2)</f>
        <v>17.010000000000002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113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1"/>
      <c r="C97" s="251" t="s">
        <v>212</v>
      </c>
      <c r="D97" s="252"/>
      <c r="E97" s="253"/>
      <c r="F97" s="254"/>
      <c r="G97" s="255"/>
      <c r="H97" s="172"/>
      <c r="I97" s="172"/>
      <c r="J97" s="172"/>
      <c r="K97" s="172"/>
      <c r="L97" s="172"/>
      <c r="M97" s="172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105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6" t="str">
        <f>C97</f>
        <v>Lože z betonu prostého C 16/20 tl. 80 až 100 mm.</v>
      </c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1"/>
      <c r="C98" s="193" t="s">
        <v>213</v>
      </c>
      <c r="D98" s="165"/>
      <c r="E98" s="169">
        <v>105</v>
      </c>
      <c r="F98" s="172"/>
      <c r="G98" s="172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116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155" t="s">
        <v>98</v>
      </c>
      <c r="B99" s="162" t="s">
        <v>67</v>
      </c>
      <c r="C99" s="194" t="s">
        <v>68</v>
      </c>
      <c r="D99" s="166"/>
      <c r="E99" s="170"/>
      <c r="F99" s="173"/>
      <c r="G99" s="173">
        <f>SUMIF(AE100:AE103,"&lt;&gt;NOR",G100:G103)</f>
        <v>0</v>
      </c>
      <c r="H99" s="173"/>
      <c r="I99" s="173">
        <f>SUM(I100:I103)</f>
        <v>0</v>
      </c>
      <c r="J99" s="173"/>
      <c r="K99" s="173">
        <f>SUM(K100:K103)</f>
        <v>0</v>
      </c>
      <c r="L99" s="173"/>
      <c r="M99" s="173">
        <f>SUM(M100:M103)</f>
        <v>0</v>
      </c>
      <c r="N99" s="166"/>
      <c r="O99" s="166">
        <f>SUM(O100:O103)</f>
        <v>0</v>
      </c>
      <c r="P99" s="166"/>
      <c r="Q99" s="166">
        <f>SUM(Q100:Q103)</f>
        <v>0</v>
      </c>
      <c r="R99" s="166"/>
      <c r="S99" s="166"/>
      <c r="T99" s="167"/>
      <c r="U99" s="166">
        <f>SUM(U100:U103)</f>
        <v>0.41</v>
      </c>
      <c r="AE99" t="s">
        <v>99</v>
      </c>
    </row>
    <row r="100" spans="1:60" outlineLevel="1" x14ac:dyDescent="0.2">
      <c r="A100" s="154">
        <v>33</v>
      </c>
      <c r="B100" s="161" t="s">
        <v>214</v>
      </c>
      <c r="C100" s="192" t="s">
        <v>215</v>
      </c>
      <c r="D100" s="163" t="s">
        <v>138</v>
      </c>
      <c r="E100" s="168">
        <v>41.457999999999998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21</v>
      </c>
      <c r="M100" s="172">
        <f>G100*(1+L100/100)</f>
        <v>0</v>
      </c>
      <c r="N100" s="163">
        <v>0</v>
      </c>
      <c r="O100" s="163">
        <f>ROUND(E100*N100,5)</f>
        <v>0</v>
      </c>
      <c r="P100" s="163">
        <v>0</v>
      </c>
      <c r="Q100" s="163">
        <f>ROUND(E100*P100,5)</f>
        <v>0</v>
      </c>
      <c r="R100" s="163"/>
      <c r="S100" s="163"/>
      <c r="T100" s="164">
        <v>0.01</v>
      </c>
      <c r="U100" s="163">
        <f>ROUND(E100*T100,2)</f>
        <v>0.41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113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1"/>
      <c r="C101" s="193" t="s">
        <v>246</v>
      </c>
      <c r="D101" s="165"/>
      <c r="E101" s="169">
        <v>41.457999999999998</v>
      </c>
      <c r="F101" s="172"/>
      <c r="G101" s="172"/>
      <c r="H101" s="172"/>
      <c r="I101" s="172"/>
      <c r="J101" s="172"/>
      <c r="K101" s="172"/>
      <c r="L101" s="172"/>
      <c r="M101" s="172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116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>
        <v>34</v>
      </c>
      <c r="B102" s="161" t="s">
        <v>216</v>
      </c>
      <c r="C102" s="192" t="s">
        <v>217</v>
      </c>
      <c r="D102" s="163" t="s">
        <v>138</v>
      </c>
      <c r="E102" s="168">
        <v>41.457999999999998</v>
      </c>
      <c r="F102" s="171"/>
      <c r="G102" s="172">
        <f>ROUND(E102*F102,2)</f>
        <v>0</v>
      </c>
      <c r="H102" s="171"/>
      <c r="I102" s="172">
        <f>ROUND(E102*H102,2)</f>
        <v>0</v>
      </c>
      <c r="J102" s="171"/>
      <c r="K102" s="172">
        <f>ROUND(E102*J102,2)</f>
        <v>0</v>
      </c>
      <c r="L102" s="172">
        <v>21</v>
      </c>
      <c r="M102" s="172">
        <f>G102*(1+L102/100)</f>
        <v>0</v>
      </c>
      <c r="N102" s="163">
        <v>0</v>
      </c>
      <c r="O102" s="163">
        <f>ROUND(E102*N102,5)</f>
        <v>0</v>
      </c>
      <c r="P102" s="163">
        <v>0</v>
      </c>
      <c r="Q102" s="163">
        <f>ROUND(E102*P102,5)</f>
        <v>0</v>
      </c>
      <c r="R102" s="163"/>
      <c r="S102" s="163"/>
      <c r="T102" s="164">
        <v>0</v>
      </c>
      <c r="U102" s="163">
        <f>ROUND(E102*T102,2)</f>
        <v>0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113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1"/>
      <c r="C103" s="193" t="s">
        <v>218</v>
      </c>
      <c r="D103" s="165"/>
      <c r="E103" s="169">
        <v>41.457999999999998</v>
      </c>
      <c r="F103" s="172"/>
      <c r="G103" s="172"/>
      <c r="H103" s="172"/>
      <c r="I103" s="172"/>
      <c r="J103" s="172"/>
      <c r="K103" s="172"/>
      <c r="L103" s="172"/>
      <c r="M103" s="172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116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x14ac:dyDescent="0.2">
      <c r="A104" s="155" t="s">
        <v>98</v>
      </c>
      <c r="B104" s="162" t="s">
        <v>69</v>
      </c>
      <c r="C104" s="194" t="s">
        <v>70</v>
      </c>
      <c r="D104" s="166"/>
      <c r="E104" s="170"/>
      <c r="F104" s="173"/>
      <c r="G104" s="173">
        <f>SUMIF(AE105:AE105,"&lt;&gt;NOR",G105:G105)</f>
        <v>0</v>
      </c>
      <c r="H104" s="173"/>
      <c r="I104" s="173">
        <f>SUM(I105:I105)</f>
        <v>0</v>
      </c>
      <c r="J104" s="173"/>
      <c r="K104" s="173">
        <f>SUM(K105:K105)</f>
        <v>0</v>
      </c>
      <c r="L104" s="173"/>
      <c r="M104" s="173">
        <f>SUM(M105:M105)</f>
        <v>0</v>
      </c>
      <c r="N104" s="166"/>
      <c r="O104" s="166">
        <f>SUM(O105:O105)</f>
        <v>0</v>
      </c>
      <c r="P104" s="166"/>
      <c r="Q104" s="166">
        <f>SUM(Q105:Q105)</f>
        <v>0</v>
      </c>
      <c r="R104" s="166"/>
      <c r="S104" s="166"/>
      <c r="T104" s="167"/>
      <c r="U104" s="166">
        <f>SUM(U105:U105)</f>
        <v>0.39</v>
      </c>
      <c r="AE104" t="s">
        <v>99</v>
      </c>
    </row>
    <row r="105" spans="1:60" outlineLevel="1" x14ac:dyDescent="0.2">
      <c r="A105" s="154">
        <v>35</v>
      </c>
      <c r="B105" s="161" t="s">
        <v>219</v>
      </c>
      <c r="C105" s="192" t="s">
        <v>220</v>
      </c>
      <c r="D105" s="163" t="s">
        <v>221</v>
      </c>
      <c r="E105" s="168">
        <v>1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21</v>
      </c>
      <c r="M105" s="172">
        <f>G105*(1+L105/100)</f>
        <v>0</v>
      </c>
      <c r="N105" s="163">
        <v>0</v>
      </c>
      <c r="O105" s="163">
        <f>ROUND(E105*N105,5)</f>
        <v>0</v>
      </c>
      <c r="P105" s="163">
        <v>0</v>
      </c>
      <c r="Q105" s="163">
        <f>ROUND(E105*P105,5)</f>
        <v>0</v>
      </c>
      <c r="R105" s="163"/>
      <c r="S105" s="163"/>
      <c r="T105" s="164">
        <v>0.39</v>
      </c>
      <c r="U105" s="163">
        <f>ROUND(E105*T105,2)</f>
        <v>0.39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113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x14ac:dyDescent="0.2">
      <c r="A106" s="155" t="s">
        <v>98</v>
      </c>
      <c r="B106" s="162" t="s">
        <v>71</v>
      </c>
      <c r="C106" s="194" t="s">
        <v>26</v>
      </c>
      <c r="D106" s="166"/>
      <c r="E106" s="170"/>
      <c r="F106" s="173"/>
      <c r="G106" s="173">
        <f>SUMIF(AE107:AE114,"&lt;&gt;NOR",G107:G114)</f>
        <v>0</v>
      </c>
      <c r="H106" s="173"/>
      <c r="I106" s="173">
        <f>SUM(I107:I114)</f>
        <v>0</v>
      </c>
      <c r="J106" s="173"/>
      <c r="K106" s="173">
        <f>SUM(K107:K114)</f>
        <v>0</v>
      </c>
      <c r="L106" s="173"/>
      <c r="M106" s="173">
        <f>SUM(M107:M114)</f>
        <v>0</v>
      </c>
      <c r="N106" s="166"/>
      <c r="O106" s="166">
        <f>SUM(O107:O114)</f>
        <v>0</v>
      </c>
      <c r="P106" s="166"/>
      <c r="Q106" s="166">
        <f>SUM(Q107:Q114)</f>
        <v>0</v>
      </c>
      <c r="R106" s="166"/>
      <c r="S106" s="166"/>
      <c r="T106" s="167"/>
      <c r="U106" s="166">
        <f>SUM(U107:U114)</f>
        <v>0</v>
      </c>
      <c r="AE106" t="s">
        <v>99</v>
      </c>
    </row>
    <row r="107" spans="1:60" outlineLevel="1" x14ac:dyDescent="0.2">
      <c r="A107" s="154">
        <v>36</v>
      </c>
      <c r="B107" s="161" t="s">
        <v>222</v>
      </c>
      <c r="C107" s="192" t="s">
        <v>223</v>
      </c>
      <c r="D107" s="163" t="s">
        <v>224</v>
      </c>
      <c r="E107" s="168">
        <v>1</v>
      </c>
      <c r="F107" s="171"/>
      <c r="G107" s="172">
        <f t="shared" ref="G107:G114" si="0">ROUND(E107*F107,2)</f>
        <v>0</v>
      </c>
      <c r="H107" s="171"/>
      <c r="I107" s="172">
        <f t="shared" ref="I107:I114" si="1">ROUND(E107*H107,2)</f>
        <v>0</v>
      </c>
      <c r="J107" s="171"/>
      <c r="K107" s="172">
        <f t="shared" ref="K107:K114" si="2">ROUND(E107*J107,2)</f>
        <v>0</v>
      </c>
      <c r="L107" s="172">
        <v>21</v>
      </c>
      <c r="M107" s="172">
        <f t="shared" ref="M107:M114" si="3">G107*(1+L107/100)</f>
        <v>0</v>
      </c>
      <c r="N107" s="163">
        <v>0</v>
      </c>
      <c r="O107" s="163">
        <f t="shared" ref="O107:O114" si="4">ROUND(E107*N107,5)</f>
        <v>0</v>
      </c>
      <c r="P107" s="163">
        <v>0</v>
      </c>
      <c r="Q107" s="163">
        <f t="shared" ref="Q107:Q114" si="5">ROUND(E107*P107,5)</f>
        <v>0</v>
      </c>
      <c r="R107" s="163"/>
      <c r="S107" s="163"/>
      <c r="T107" s="164">
        <v>0</v>
      </c>
      <c r="U107" s="163">
        <f t="shared" ref="U107:U114" si="6">ROUND(E107*T107,2)</f>
        <v>0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113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>
        <v>37</v>
      </c>
      <c r="B108" s="161" t="s">
        <v>225</v>
      </c>
      <c r="C108" s="192" t="s">
        <v>226</v>
      </c>
      <c r="D108" s="163" t="s">
        <v>224</v>
      </c>
      <c r="E108" s="168">
        <v>1</v>
      </c>
      <c r="F108" s="171"/>
      <c r="G108" s="172">
        <f t="shared" si="0"/>
        <v>0</v>
      </c>
      <c r="H108" s="171"/>
      <c r="I108" s="172">
        <f t="shared" si="1"/>
        <v>0</v>
      </c>
      <c r="J108" s="171"/>
      <c r="K108" s="172">
        <f t="shared" si="2"/>
        <v>0</v>
      </c>
      <c r="L108" s="172">
        <v>21</v>
      </c>
      <c r="M108" s="172">
        <f t="shared" si="3"/>
        <v>0</v>
      </c>
      <c r="N108" s="163">
        <v>0</v>
      </c>
      <c r="O108" s="163">
        <f t="shared" si="4"/>
        <v>0</v>
      </c>
      <c r="P108" s="163">
        <v>0</v>
      </c>
      <c r="Q108" s="163">
        <f t="shared" si="5"/>
        <v>0</v>
      </c>
      <c r="R108" s="163"/>
      <c r="S108" s="163"/>
      <c r="T108" s="164">
        <v>0</v>
      </c>
      <c r="U108" s="163">
        <f t="shared" si="6"/>
        <v>0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113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>
        <v>38</v>
      </c>
      <c r="B109" s="161" t="s">
        <v>227</v>
      </c>
      <c r="C109" s="192" t="s">
        <v>228</v>
      </c>
      <c r="D109" s="163" t="s">
        <v>224</v>
      </c>
      <c r="E109" s="168">
        <v>1</v>
      </c>
      <c r="F109" s="171"/>
      <c r="G109" s="172">
        <f t="shared" si="0"/>
        <v>0</v>
      </c>
      <c r="H109" s="171"/>
      <c r="I109" s="172">
        <f t="shared" si="1"/>
        <v>0</v>
      </c>
      <c r="J109" s="171"/>
      <c r="K109" s="172">
        <f t="shared" si="2"/>
        <v>0</v>
      </c>
      <c r="L109" s="172">
        <v>21</v>
      </c>
      <c r="M109" s="172">
        <f t="shared" si="3"/>
        <v>0</v>
      </c>
      <c r="N109" s="163">
        <v>0</v>
      </c>
      <c r="O109" s="163">
        <f t="shared" si="4"/>
        <v>0</v>
      </c>
      <c r="P109" s="163">
        <v>0</v>
      </c>
      <c r="Q109" s="163">
        <f t="shared" si="5"/>
        <v>0</v>
      </c>
      <c r="R109" s="163"/>
      <c r="S109" s="163"/>
      <c r="T109" s="164">
        <v>0</v>
      </c>
      <c r="U109" s="163">
        <f t="shared" si="6"/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113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39</v>
      </c>
      <c r="B110" s="161" t="s">
        <v>229</v>
      </c>
      <c r="C110" s="192" t="s">
        <v>230</v>
      </c>
      <c r="D110" s="163" t="s">
        <v>224</v>
      </c>
      <c r="E110" s="168">
        <v>1</v>
      </c>
      <c r="F110" s="171"/>
      <c r="G110" s="172">
        <f t="shared" si="0"/>
        <v>0</v>
      </c>
      <c r="H110" s="171"/>
      <c r="I110" s="172">
        <f t="shared" si="1"/>
        <v>0</v>
      </c>
      <c r="J110" s="171"/>
      <c r="K110" s="172">
        <f t="shared" si="2"/>
        <v>0</v>
      </c>
      <c r="L110" s="172">
        <v>21</v>
      </c>
      <c r="M110" s="172">
        <f t="shared" si="3"/>
        <v>0</v>
      </c>
      <c r="N110" s="163">
        <v>0</v>
      </c>
      <c r="O110" s="163">
        <f t="shared" si="4"/>
        <v>0</v>
      </c>
      <c r="P110" s="163">
        <v>0</v>
      </c>
      <c r="Q110" s="163">
        <f t="shared" si="5"/>
        <v>0</v>
      </c>
      <c r="R110" s="163"/>
      <c r="S110" s="163"/>
      <c r="T110" s="164">
        <v>0</v>
      </c>
      <c r="U110" s="163">
        <f t="shared" si="6"/>
        <v>0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113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>
        <v>40</v>
      </c>
      <c r="B111" s="161" t="s">
        <v>231</v>
      </c>
      <c r="C111" s="192" t="s">
        <v>232</v>
      </c>
      <c r="D111" s="163" t="s">
        <v>224</v>
      </c>
      <c r="E111" s="168">
        <v>1</v>
      </c>
      <c r="F111" s="171"/>
      <c r="G111" s="172">
        <f t="shared" si="0"/>
        <v>0</v>
      </c>
      <c r="H111" s="171"/>
      <c r="I111" s="172">
        <f t="shared" si="1"/>
        <v>0</v>
      </c>
      <c r="J111" s="171"/>
      <c r="K111" s="172">
        <f t="shared" si="2"/>
        <v>0</v>
      </c>
      <c r="L111" s="172">
        <v>21</v>
      </c>
      <c r="M111" s="172">
        <f t="shared" si="3"/>
        <v>0</v>
      </c>
      <c r="N111" s="163">
        <v>0</v>
      </c>
      <c r="O111" s="163">
        <f t="shared" si="4"/>
        <v>0</v>
      </c>
      <c r="P111" s="163">
        <v>0</v>
      </c>
      <c r="Q111" s="163">
        <f t="shared" si="5"/>
        <v>0</v>
      </c>
      <c r="R111" s="163"/>
      <c r="S111" s="163"/>
      <c r="T111" s="164">
        <v>0</v>
      </c>
      <c r="U111" s="163">
        <f t="shared" si="6"/>
        <v>0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113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>
        <v>41</v>
      </c>
      <c r="B112" s="161" t="s">
        <v>233</v>
      </c>
      <c r="C112" s="192" t="s">
        <v>234</v>
      </c>
      <c r="D112" s="163" t="s">
        <v>224</v>
      </c>
      <c r="E112" s="168">
        <v>1</v>
      </c>
      <c r="F112" s="171"/>
      <c r="G112" s="172">
        <f t="shared" si="0"/>
        <v>0</v>
      </c>
      <c r="H112" s="171"/>
      <c r="I112" s="172">
        <f t="shared" si="1"/>
        <v>0</v>
      </c>
      <c r="J112" s="171"/>
      <c r="K112" s="172">
        <f t="shared" si="2"/>
        <v>0</v>
      </c>
      <c r="L112" s="172">
        <v>21</v>
      </c>
      <c r="M112" s="172">
        <f t="shared" si="3"/>
        <v>0</v>
      </c>
      <c r="N112" s="163">
        <v>0</v>
      </c>
      <c r="O112" s="163">
        <f t="shared" si="4"/>
        <v>0</v>
      </c>
      <c r="P112" s="163">
        <v>0</v>
      </c>
      <c r="Q112" s="163">
        <f t="shared" si="5"/>
        <v>0</v>
      </c>
      <c r="R112" s="163"/>
      <c r="S112" s="163"/>
      <c r="T112" s="164">
        <v>0</v>
      </c>
      <c r="U112" s="163">
        <f t="shared" si="6"/>
        <v>0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113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>
        <v>42</v>
      </c>
      <c r="B113" s="161" t="s">
        <v>235</v>
      </c>
      <c r="C113" s="192" t="s">
        <v>236</v>
      </c>
      <c r="D113" s="163" t="s">
        <v>224</v>
      </c>
      <c r="E113" s="168">
        <v>1</v>
      </c>
      <c r="F113" s="171"/>
      <c r="G113" s="172">
        <f t="shared" si="0"/>
        <v>0</v>
      </c>
      <c r="H113" s="171"/>
      <c r="I113" s="172">
        <f t="shared" si="1"/>
        <v>0</v>
      </c>
      <c r="J113" s="171"/>
      <c r="K113" s="172">
        <f t="shared" si="2"/>
        <v>0</v>
      </c>
      <c r="L113" s="172">
        <v>21</v>
      </c>
      <c r="M113" s="172">
        <f t="shared" si="3"/>
        <v>0</v>
      </c>
      <c r="N113" s="163">
        <v>0</v>
      </c>
      <c r="O113" s="163">
        <f t="shared" si="4"/>
        <v>0</v>
      </c>
      <c r="P113" s="163">
        <v>0</v>
      </c>
      <c r="Q113" s="163">
        <f t="shared" si="5"/>
        <v>0</v>
      </c>
      <c r="R113" s="163"/>
      <c r="S113" s="163"/>
      <c r="T113" s="164">
        <v>0</v>
      </c>
      <c r="U113" s="163">
        <f t="shared" si="6"/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113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81">
        <v>43</v>
      </c>
      <c r="B114" s="182" t="s">
        <v>237</v>
      </c>
      <c r="C114" s="195" t="s">
        <v>238</v>
      </c>
      <c r="D114" s="183" t="s">
        <v>224</v>
      </c>
      <c r="E114" s="184">
        <v>1</v>
      </c>
      <c r="F114" s="185"/>
      <c r="G114" s="186">
        <f t="shared" si="0"/>
        <v>0</v>
      </c>
      <c r="H114" s="185"/>
      <c r="I114" s="186">
        <f t="shared" si="1"/>
        <v>0</v>
      </c>
      <c r="J114" s="185"/>
      <c r="K114" s="186">
        <f t="shared" si="2"/>
        <v>0</v>
      </c>
      <c r="L114" s="186">
        <v>21</v>
      </c>
      <c r="M114" s="186">
        <f t="shared" si="3"/>
        <v>0</v>
      </c>
      <c r="N114" s="183">
        <v>0</v>
      </c>
      <c r="O114" s="183">
        <f t="shared" si="4"/>
        <v>0</v>
      </c>
      <c r="P114" s="183">
        <v>0</v>
      </c>
      <c r="Q114" s="183">
        <f t="shared" si="5"/>
        <v>0</v>
      </c>
      <c r="R114" s="183"/>
      <c r="S114" s="183"/>
      <c r="T114" s="187">
        <v>0</v>
      </c>
      <c r="U114" s="183">
        <f t="shared" si="6"/>
        <v>0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113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x14ac:dyDescent="0.2">
      <c r="A115" s="6"/>
      <c r="B115" s="7" t="s">
        <v>239</v>
      </c>
      <c r="C115" s="196" t="s">
        <v>239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AC115">
        <v>15</v>
      </c>
      <c r="AD115">
        <v>21</v>
      </c>
    </row>
    <row r="116" spans="1:60" x14ac:dyDescent="0.2">
      <c r="A116" s="188"/>
      <c r="B116" s="189">
        <v>26</v>
      </c>
      <c r="C116" s="197" t="s">
        <v>239</v>
      </c>
      <c r="D116" s="190"/>
      <c r="E116" s="190"/>
      <c r="F116" s="190"/>
      <c r="G116" s="191">
        <f>G8+G55+G59+G86+G89+G99+G104+G106</f>
        <v>0</v>
      </c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AC116">
        <f>SUMIF(L7:L114,AC115,G7:G114)</f>
        <v>0</v>
      </c>
      <c r="AD116">
        <f>SUMIF(L7:L114,AD115,G7:G114)</f>
        <v>0</v>
      </c>
      <c r="AE116" t="s">
        <v>240</v>
      </c>
    </row>
    <row r="117" spans="1:60" x14ac:dyDescent="0.2">
      <c r="A117" s="6"/>
      <c r="B117" s="7" t="s">
        <v>239</v>
      </c>
      <c r="C117" s="196" t="s">
        <v>239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60" x14ac:dyDescent="0.2">
      <c r="A118" s="6"/>
      <c r="B118" s="7" t="s">
        <v>239</v>
      </c>
      <c r="C118" s="196" t="s">
        <v>239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 x14ac:dyDescent="0.2">
      <c r="A119" s="263">
        <v>33</v>
      </c>
      <c r="B119" s="263"/>
      <c r="C119" s="264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60" x14ac:dyDescent="0.2">
      <c r="A120" s="265"/>
      <c r="B120" s="266"/>
      <c r="C120" s="267"/>
      <c r="D120" s="266"/>
      <c r="E120" s="266"/>
      <c r="F120" s="266"/>
      <c r="G120" s="268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AE120" t="s">
        <v>241</v>
      </c>
    </row>
    <row r="121" spans="1:60" x14ac:dyDescent="0.2">
      <c r="A121" s="269"/>
      <c r="B121" s="270"/>
      <c r="C121" s="271"/>
      <c r="D121" s="270"/>
      <c r="E121" s="270"/>
      <c r="F121" s="270"/>
      <c r="G121" s="272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60" x14ac:dyDescent="0.2">
      <c r="A122" s="269"/>
      <c r="B122" s="270"/>
      <c r="C122" s="271"/>
      <c r="D122" s="270"/>
      <c r="E122" s="270"/>
      <c r="F122" s="270"/>
      <c r="G122" s="272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">
      <c r="A123" s="269"/>
      <c r="B123" s="270"/>
      <c r="C123" s="271"/>
      <c r="D123" s="270"/>
      <c r="E123" s="270"/>
      <c r="F123" s="270"/>
      <c r="G123" s="272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73"/>
      <c r="B124" s="274"/>
      <c r="C124" s="275"/>
      <c r="D124" s="274"/>
      <c r="E124" s="274"/>
      <c r="F124" s="274"/>
      <c r="G124" s="27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6"/>
      <c r="B125" s="7" t="s">
        <v>239</v>
      </c>
      <c r="C125" s="196" t="s">
        <v>239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</row>
    <row r="126" spans="1:60" x14ac:dyDescent="0.2">
      <c r="C126" s="198"/>
      <c r="AE126" t="s">
        <v>242</v>
      </c>
    </row>
  </sheetData>
  <mergeCells count="29">
    <mergeCell ref="C75:G75"/>
    <mergeCell ref="C84:G84"/>
    <mergeCell ref="C97:G97"/>
    <mergeCell ref="A119:C119"/>
    <mergeCell ref="A120:G124"/>
    <mergeCell ref="C67:G67"/>
    <mergeCell ref="C34:G34"/>
    <mergeCell ref="C35:G35"/>
    <mergeCell ref="C38:G38"/>
    <mergeCell ref="C41:G41"/>
    <mergeCell ref="C44:G44"/>
    <mergeCell ref="C47:G47"/>
    <mergeCell ref="C50:G50"/>
    <mergeCell ref="C53:G53"/>
    <mergeCell ref="C57:G57"/>
    <mergeCell ref="C61:G61"/>
    <mergeCell ref="C62:G62"/>
    <mergeCell ref="C27:G27"/>
    <mergeCell ref="A1:G1"/>
    <mergeCell ref="C2:G2"/>
    <mergeCell ref="C3:G3"/>
    <mergeCell ref="C4:G4"/>
    <mergeCell ref="C10:G10"/>
    <mergeCell ref="C12:G12"/>
    <mergeCell ref="C14:G14"/>
    <mergeCell ref="C17:G17"/>
    <mergeCell ref="C20:G20"/>
    <mergeCell ref="C21:G21"/>
    <mergeCell ref="C24:G24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Klementová Alena</cp:lastModifiedBy>
  <cp:lastPrinted>2014-02-28T09:52:57Z</cp:lastPrinted>
  <dcterms:created xsi:type="dcterms:W3CDTF">2009-04-08T07:15:50Z</dcterms:created>
  <dcterms:modified xsi:type="dcterms:W3CDTF">2020-08-12T05:42:42Z</dcterms:modified>
</cp:coreProperties>
</file>